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Документы Кафе Русь\Для ДИРЕКТОРА меню  шк 10, 5\2025\"/>
    </mc:Choice>
  </mc:AlternateContent>
  <xr:revisionPtr revIDLastSave="0" documentId="13_ncr:1_{57A23A83-5A96-4860-8E0A-D3CB8DA94941}" xr6:coauthVersionLast="36" xr6:coauthVersionMax="36" xr10:uidLastSave="{00000000-0000-0000-0000-000000000000}"/>
  <bookViews>
    <workbookView xWindow="240" yWindow="0" windowWidth="2805" windowHeight="135" activeTab="1" xr2:uid="{00000000-000D-0000-FFFF-FFFF00000000}"/>
  </bookViews>
  <sheets>
    <sheet name="Лист" sheetId="2" r:id="rId1"/>
    <sheet name="меню1-4 класс " sheetId="15" r:id="rId2"/>
    <sheet name="Лист (2)" sheetId="13" r:id="rId3"/>
    <sheet name="меню5-11 класс" sheetId="6" r:id="rId4"/>
  </sheets>
  <calcPr calcId="191029"/>
</workbook>
</file>

<file path=xl/calcChain.xml><?xml version="1.0" encoding="utf-8"?>
<calcChain xmlns="http://schemas.openxmlformats.org/spreadsheetml/2006/main">
  <c r="E85" i="6" l="1"/>
  <c r="F174" i="15"/>
  <c r="G174" i="15"/>
  <c r="H174" i="15"/>
  <c r="E174" i="15"/>
  <c r="F107" i="15"/>
  <c r="G107" i="15"/>
  <c r="H107" i="15"/>
  <c r="E107" i="15"/>
  <c r="F264" i="6" l="1"/>
  <c r="G264" i="6"/>
  <c r="H264" i="6"/>
  <c r="E264" i="6"/>
  <c r="E107" i="6" l="1"/>
  <c r="F107" i="6"/>
  <c r="G107" i="6"/>
  <c r="H107" i="6"/>
  <c r="E196" i="6"/>
  <c r="F196" i="6"/>
  <c r="G196" i="6"/>
  <c r="H196" i="6"/>
  <c r="F218" i="15"/>
  <c r="G218" i="15"/>
  <c r="H218" i="15"/>
  <c r="E218" i="15"/>
  <c r="E152" i="15" l="1"/>
  <c r="H63" i="15"/>
  <c r="F173" i="6" l="1"/>
  <c r="G173" i="6"/>
  <c r="H173" i="6"/>
  <c r="E173" i="6"/>
  <c r="F152" i="15"/>
  <c r="G152" i="15"/>
  <c r="H152" i="15"/>
  <c r="P218" i="15"/>
  <c r="O218" i="15"/>
  <c r="N218" i="15"/>
  <c r="M218" i="15"/>
  <c r="L218" i="15"/>
  <c r="K218" i="15"/>
  <c r="J218" i="15"/>
  <c r="I218" i="15"/>
  <c r="P210" i="15"/>
  <c r="O210" i="15"/>
  <c r="N210" i="15"/>
  <c r="M210" i="15"/>
  <c r="L210" i="15"/>
  <c r="K210" i="15"/>
  <c r="J210" i="15"/>
  <c r="I210" i="15"/>
  <c r="H210" i="15"/>
  <c r="G210" i="15"/>
  <c r="F210" i="15"/>
  <c r="E210" i="15"/>
  <c r="P197" i="15"/>
  <c r="O197" i="15"/>
  <c r="N197" i="15"/>
  <c r="M197" i="15"/>
  <c r="L197" i="15"/>
  <c r="K197" i="15"/>
  <c r="J197" i="15"/>
  <c r="I197" i="15"/>
  <c r="H197" i="15"/>
  <c r="G197" i="15"/>
  <c r="F197" i="15"/>
  <c r="E197" i="15"/>
  <c r="P188" i="15"/>
  <c r="P198" i="15" s="1"/>
  <c r="O188" i="15"/>
  <c r="O198" i="15" s="1"/>
  <c r="N188" i="15"/>
  <c r="N198" i="15" s="1"/>
  <c r="M188" i="15"/>
  <c r="M198" i="15" s="1"/>
  <c r="L188" i="15"/>
  <c r="L198" i="15" s="1"/>
  <c r="K188" i="15"/>
  <c r="K198" i="15" s="1"/>
  <c r="J188" i="15"/>
  <c r="J198" i="15" s="1"/>
  <c r="I188" i="15"/>
  <c r="I198" i="15" s="1"/>
  <c r="H188" i="15"/>
  <c r="H198" i="15" s="1"/>
  <c r="G188" i="15"/>
  <c r="G198" i="15" s="1"/>
  <c r="F188" i="15"/>
  <c r="F198" i="15" s="1"/>
  <c r="E188" i="15"/>
  <c r="E198" i="15" s="1"/>
  <c r="P174" i="15"/>
  <c r="O174" i="15"/>
  <c r="N174" i="15"/>
  <c r="M174" i="15"/>
  <c r="L174" i="15"/>
  <c r="K174" i="15"/>
  <c r="J174" i="15"/>
  <c r="I174" i="15"/>
  <c r="P165" i="15"/>
  <c r="O165" i="15"/>
  <c r="N165" i="15"/>
  <c r="M165" i="15"/>
  <c r="L165" i="15"/>
  <c r="K165" i="15"/>
  <c r="J165" i="15"/>
  <c r="I165" i="15"/>
  <c r="H165" i="15"/>
  <c r="G165" i="15"/>
  <c r="F165" i="15"/>
  <c r="E165" i="15"/>
  <c r="P152" i="15"/>
  <c r="O152" i="15"/>
  <c r="N152" i="15"/>
  <c r="M152" i="15"/>
  <c r="L152" i="15"/>
  <c r="K152" i="15"/>
  <c r="J152" i="15"/>
  <c r="I152" i="15"/>
  <c r="P143" i="15"/>
  <c r="O143" i="15"/>
  <c r="N143" i="15"/>
  <c r="M143" i="15"/>
  <c r="L143" i="15"/>
  <c r="K143" i="15"/>
  <c r="J143" i="15"/>
  <c r="I143" i="15"/>
  <c r="H143" i="15"/>
  <c r="G143" i="15"/>
  <c r="F143" i="15"/>
  <c r="E143" i="15"/>
  <c r="P129" i="15"/>
  <c r="O129" i="15"/>
  <c r="N129" i="15"/>
  <c r="M129" i="15"/>
  <c r="L129" i="15"/>
  <c r="K129" i="15"/>
  <c r="J129" i="15"/>
  <c r="I129" i="15"/>
  <c r="H129" i="15"/>
  <c r="G129" i="15"/>
  <c r="F129" i="15"/>
  <c r="E129" i="15"/>
  <c r="P120" i="15"/>
  <c r="P130" i="15" s="1"/>
  <c r="O120" i="15"/>
  <c r="O130" i="15" s="1"/>
  <c r="N120" i="15"/>
  <c r="N130" i="15" s="1"/>
  <c r="M120" i="15"/>
  <c r="M130" i="15" s="1"/>
  <c r="L120" i="15"/>
  <c r="L130" i="15" s="1"/>
  <c r="K120" i="15"/>
  <c r="K130" i="15" s="1"/>
  <c r="J120" i="15"/>
  <c r="J130" i="15" s="1"/>
  <c r="I120" i="15"/>
  <c r="I130" i="15" s="1"/>
  <c r="H120" i="15"/>
  <c r="H130" i="15" s="1"/>
  <c r="G120" i="15"/>
  <c r="G130" i="15" s="1"/>
  <c r="F120" i="15"/>
  <c r="F130" i="15" s="1"/>
  <c r="E120" i="15"/>
  <c r="E130" i="15" s="1"/>
  <c r="P107" i="15"/>
  <c r="O107" i="15"/>
  <c r="N107" i="15"/>
  <c r="M107" i="15"/>
  <c r="L107" i="15"/>
  <c r="K107" i="15"/>
  <c r="J107" i="15"/>
  <c r="I107" i="15"/>
  <c r="P98" i="15"/>
  <c r="P108" i="15" s="1"/>
  <c r="O98" i="15"/>
  <c r="O108" i="15" s="1"/>
  <c r="N98" i="15"/>
  <c r="N108" i="15" s="1"/>
  <c r="M98" i="15"/>
  <c r="M108" i="15" s="1"/>
  <c r="L98" i="15"/>
  <c r="L108" i="15" s="1"/>
  <c r="K98" i="15"/>
  <c r="K108" i="15" s="1"/>
  <c r="J98" i="15"/>
  <c r="J108" i="15" s="1"/>
  <c r="I98" i="15"/>
  <c r="I108" i="15" s="1"/>
  <c r="H98" i="15"/>
  <c r="H108" i="15" s="1"/>
  <c r="G98" i="15"/>
  <c r="G108" i="15" s="1"/>
  <c r="F98" i="15"/>
  <c r="E98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P63" i="15"/>
  <c r="O63" i="15"/>
  <c r="N63" i="15"/>
  <c r="M63" i="15"/>
  <c r="L63" i="15"/>
  <c r="K63" i="15"/>
  <c r="J63" i="15"/>
  <c r="I63" i="15"/>
  <c r="G63" i="15"/>
  <c r="F63" i="15"/>
  <c r="E63" i="15"/>
  <c r="P54" i="15"/>
  <c r="O54" i="15"/>
  <c r="O64" i="15" s="1"/>
  <c r="N54" i="15"/>
  <c r="M54" i="15"/>
  <c r="M64" i="15" s="1"/>
  <c r="L54" i="15"/>
  <c r="K54" i="15"/>
  <c r="K64" i="15" s="1"/>
  <c r="J54" i="15"/>
  <c r="I54" i="15"/>
  <c r="I64" i="15" s="1"/>
  <c r="H54" i="15"/>
  <c r="H64" i="15" s="1"/>
  <c r="G54" i="15"/>
  <c r="F54" i="15"/>
  <c r="F64" i="15" s="1"/>
  <c r="E54" i="15"/>
  <c r="E64" i="15" s="1"/>
  <c r="P41" i="15"/>
  <c r="O41" i="15"/>
  <c r="N41" i="15"/>
  <c r="M41" i="15"/>
  <c r="L41" i="15"/>
  <c r="K41" i="15"/>
  <c r="J41" i="15"/>
  <c r="I41" i="15"/>
  <c r="H41" i="15"/>
  <c r="G41" i="15"/>
  <c r="F41" i="15"/>
  <c r="E41" i="15"/>
  <c r="P32" i="15"/>
  <c r="P42" i="15" s="1"/>
  <c r="O32" i="15"/>
  <c r="O42" i="15" s="1"/>
  <c r="N32" i="15"/>
  <c r="N42" i="15" s="1"/>
  <c r="M32" i="15"/>
  <c r="M42" i="15" s="1"/>
  <c r="L32" i="15"/>
  <c r="L42" i="15" s="1"/>
  <c r="K32" i="15"/>
  <c r="K42" i="15" s="1"/>
  <c r="J32" i="15"/>
  <c r="J42" i="15" s="1"/>
  <c r="I32" i="15"/>
  <c r="I42" i="15" s="1"/>
  <c r="H32" i="15"/>
  <c r="H42" i="15" s="1"/>
  <c r="G32" i="15"/>
  <c r="G42" i="15" s="1"/>
  <c r="F32" i="15"/>
  <c r="F42" i="15" s="1"/>
  <c r="E32" i="15"/>
  <c r="E42" i="15" s="1"/>
  <c r="P19" i="15"/>
  <c r="O19" i="15"/>
  <c r="N19" i="15"/>
  <c r="M19" i="15"/>
  <c r="L19" i="15"/>
  <c r="K19" i="15"/>
  <c r="J19" i="15"/>
  <c r="I19" i="15"/>
  <c r="H19" i="15"/>
  <c r="G19" i="15"/>
  <c r="F19" i="15"/>
  <c r="E19" i="15"/>
  <c r="P11" i="15"/>
  <c r="P20" i="15" s="1"/>
  <c r="O11" i="15"/>
  <c r="O20" i="15" s="1"/>
  <c r="N11" i="15"/>
  <c r="N20" i="15" s="1"/>
  <c r="M11" i="15"/>
  <c r="M20" i="15" s="1"/>
  <c r="L11" i="15"/>
  <c r="L20" i="15" s="1"/>
  <c r="K11" i="15"/>
  <c r="K20" i="15" s="1"/>
  <c r="J11" i="15"/>
  <c r="J20" i="15" s="1"/>
  <c r="I11" i="15"/>
  <c r="I20" i="15" s="1"/>
  <c r="H11" i="15"/>
  <c r="H20" i="15" s="1"/>
  <c r="G11" i="15"/>
  <c r="G20" i="15" s="1"/>
  <c r="F11" i="15"/>
  <c r="F20" i="15" s="1"/>
  <c r="E11" i="15"/>
  <c r="E20" i="15" s="1"/>
  <c r="F108" i="15" l="1"/>
  <c r="J64" i="15"/>
  <c r="L64" i="15"/>
  <c r="N64" i="15"/>
  <c r="P64" i="15"/>
  <c r="G64" i="15"/>
  <c r="E108" i="15"/>
  <c r="E86" i="15"/>
  <c r="G86" i="15"/>
  <c r="I86" i="15"/>
  <c r="K86" i="15"/>
  <c r="M86" i="15"/>
  <c r="O86" i="15"/>
  <c r="E153" i="15"/>
  <c r="G153" i="15"/>
  <c r="I153" i="15"/>
  <c r="K153" i="15"/>
  <c r="M153" i="15"/>
  <c r="O153" i="15"/>
  <c r="E175" i="15"/>
  <c r="G175" i="15"/>
  <c r="I175" i="15"/>
  <c r="K175" i="15"/>
  <c r="M175" i="15"/>
  <c r="O175" i="15"/>
  <c r="E219" i="15"/>
  <c r="G219" i="15"/>
  <c r="I219" i="15"/>
  <c r="K219" i="15"/>
  <c r="K220" i="15" s="1"/>
  <c r="K221" i="15" s="1"/>
  <c r="M219" i="15"/>
  <c r="O219" i="15"/>
  <c r="O220" i="15" s="1"/>
  <c r="O221" i="15" s="1"/>
  <c r="F86" i="15"/>
  <c r="H86" i="15"/>
  <c r="J86" i="15"/>
  <c r="L86" i="15"/>
  <c r="N86" i="15"/>
  <c r="P86" i="15"/>
  <c r="F153" i="15"/>
  <c r="H153" i="15"/>
  <c r="J153" i="15"/>
  <c r="L153" i="15"/>
  <c r="N153" i="15"/>
  <c r="P153" i="15"/>
  <c r="F175" i="15"/>
  <c r="H175" i="15"/>
  <c r="J175" i="15"/>
  <c r="L175" i="15"/>
  <c r="N175" i="15"/>
  <c r="P175" i="15"/>
  <c r="F219" i="15"/>
  <c r="H219" i="15"/>
  <c r="H220" i="15" s="1"/>
  <c r="H221" i="15" s="1"/>
  <c r="J219" i="15"/>
  <c r="L219" i="15"/>
  <c r="L220" i="15" s="1"/>
  <c r="L221" i="15" s="1"/>
  <c r="N219" i="15"/>
  <c r="J220" i="15"/>
  <c r="J221" i="15" s="1"/>
  <c r="N220" i="15"/>
  <c r="N221" i="15" s="1"/>
  <c r="P219" i="15"/>
  <c r="I220" i="15"/>
  <c r="I221" i="15" s="1"/>
  <c r="M220" i="15"/>
  <c r="M221" i="15" s="1"/>
  <c r="F220" i="15" l="1"/>
  <c r="F221" i="15" s="1"/>
  <c r="P220" i="15"/>
  <c r="P221" i="15" s="1"/>
  <c r="E220" i="15"/>
  <c r="E221" i="15" s="1"/>
  <c r="G220" i="15"/>
  <c r="G221" i="15" s="1"/>
  <c r="F241" i="6" l="1"/>
  <c r="G241" i="6"/>
  <c r="H241" i="6"/>
  <c r="E241" i="6"/>
  <c r="E186" i="6"/>
  <c r="F186" i="6"/>
  <c r="G186" i="6"/>
  <c r="H186" i="6"/>
  <c r="F32" i="6"/>
  <c r="G32" i="6"/>
  <c r="H32" i="6"/>
  <c r="E32" i="6"/>
  <c r="E129" i="6" l="1"/>
  <c r="F129" i="6"/>
  <c r="G129" i="6"/>
  <c r="H129" i="6"/>
  <c r="E63" i="6"/>
  <c r="F232" i="6" l="1"/>
  <c r="G232" i="6"/>
  <c r="H232" i="6"/>
  <c r="E232" i="6"/>
  <c r="F219" i="6"/>
  <c r="G219" i="6"/>
  <c r="H219" i="6"/>
  <c r="E219" i="6"/>
  <c r="F210" i="6"/>
  <c r="G210" i="6"/>
  <c r="H210" i="6"/>
  <c r="E210" i="6"/>
  <c r="F164" i="6"/>
  <c r="G164" i="6"/>
  <c r="H164" i="6"/>
  <c r="E164" i="6"/>
  <c r="F151" i="6"/>
  <c r="G151" i="6"/>
  <c r="H151" i="6"/>
  <c r="E151" i="6"/>
  <c r="F142" i="6"/>
  <c r="G142" i="6"/>
  <c r="H142" i="6"/>
  <c r="E142" i="6"/>
  <c r="F120" i="6"/>
  <c r="G120" i="6"/>
  <c r="H120" i="6"/>
  <c r="E120" i="6"/>
  <c r="F76" i="6"/>
  <c r="G76" i="6"/>
  <c r="H76" i="6"/>
  <c r="E76" i="6"/>
  <c r="F85" i="6"/>
  <c r="G85" i="6"/>
  <c r="H85" i="6"/>
  <c r="F63" i="6"/>
  <c r="G63" i="6"/>
  <c r="H63" i="6"/>
  <c r="F41" i="6"/>
  <c r="G41" i="6"/>
  <c r="H41" i="6"/>
  <c r="E41" i="6"/>
  <c r="F11" i="6"/>
  <c r="G11" i="6"/>
  <c r="H11" i="6"/>
  <c r="E11" i="6"/>
  <c r="F19" i="6"/>
  <c r="G19" i="6"/>
  <c r="H19" i="6"/>
  <c r="E19" i="6"/>
  <c r="I76" i="6" l="1"/>
  <c r="J76" i="6"/>
  <c r="K76" i="6"/>
  <c r="L76" i="6"/>
  <c r="M76" i="6"/>
  <c r="N76" i="6"/>
  <c r="O76" i="6"/>
  <c r="P76" i="6"/>
  <c r="F254" i="6" l="1"/>
  <c r="G254" i="6"/>
  <c r="H254" i="6"/>
  <c r="I254" i="6"/>
  <c r="J254" i="6"/>
  <c r="K254" i="6"/>
  <c r="L254" i="6"/>
  <c r="M254" i="6"/>
  <c r="N254" i="6"/>
  <c r="O254" i="6"/>
  <c r="P254" i="6"/>
  <c r="E254" i="6"/>
  <c r="I264" i="6"/>
  <c r="J264" i="6"/>
  <c r="K264" i="6"/>
  <c r="L264" i="6"/>
  <c r="M264" i="6"/>
  <c r="N264" i="6"/>
  <c r="O264" i="6"/>
  <c r="P264" i="6"/>
  <c r="I241" i="6" l="1"/>
  <c r="J241" i="6"/>
  <c r="K241" i="6"/>
  <c r="L241" i="6"/>
  <c r="M241" i="6"/>
  <c r="N241" i="6"/>
  <c r="O241" i="6"/>
  <c r="P241" i="6"/>
  <c r="I219" i="6"/>
  <c r="J219" i="6"/>
  <c r="K219" i="6"/>
  <c r="L219" i="6"/>
  <c r="M219" i="6"/>
  <c r="N219" i="6"/>
  <c r="O219" i="6"/>
  <c r="P219" i="6"/>
  <c r="I210" i="6"/>
  <c r="J210" i="6"/>
  <c r="K210" i="6"/>
  <c r="L210" i="6"/>
  <c r="M210" i="6"/>
  <c r="N210" i="6"/>
  <c r="O210" i="6"/>
  <c r="P210" i="6"/>
  <c r="I196" i="6"/>
  <c r="J196" i="6"/>
  <c r="K196" i="6"/>
  <c r="L196" i="6"/>
  <c r="M196" i="6"/>
  <c r="N196" i="6"/>
  <c r="O196" i="6"/>
  <c r="P196" i="6"/>
  <c r="I173" i="6"/>
  <c r="J173" i="6"/>
  <c r="K173" i="6"/>
  <c r="L173" i="6"/>
  <c r="M173" i="6"/>
  <c r="N173" i="6"/>
  <c r="O173" i="6"/>
  <c r="P173" i="6"/>
  <c r="I32" i="6" l="1"/>
  <c r="J32" i="6"/>
  <c r="K32" i="6"/>
  <c r="L32" i="6"/>
  <c r="M32" i="6"/>
  <c r="N32" i="6"/>
  <c r="O32" i="6"/>
  <c r="P32" i="6"/>
  <c r="I41" i="6"/>
  <c r="J41" i="6"/>
  <c r="K41" i="6"/>
  <c r="L41" i="6"/>
  <c r="M41" i="6"/>
  <c r="N41" i="6"/>
  <c r="O41" i="6"/>
  <c r="P41" i="6"/>
  <c r="I107" i="6" l="1"/>
  <c r="J107" i="6"/>
  <c r="K107" i="6"/>
  <c r="L107" i="6"/>
  <c r="M107" i="6"/>
  <c r="N107" i="6"/>
  <c r="O107" i="6"/>
  <c r="P107" i="6"/>
  <c r="I85" i="6"/>
  <c r="J85" i="6"/>
  <c r="L85" i="6"/>
  <c r="M85" i="6"/>
  <c r="N85" i="6"/>
  <c r="O85" i="6"/>
  <c r="P85" i="6"/>
  <c r="I63" i="6" l="1"/>
  <c r="J63" i="6"/>
  <c r="K63" i="6"/>
  <c r="L63" i="6"/>
  <c r="M63" i="6"/>
  <c r="N63" i="6"/>
  <c r="O63" i="6"/>
  <c r="P63" i="6"/>
  <c r="I19" i="6"/>
  <c r="J19" i="6"/>
  <c r="K19" i="6"/>
  <c r="L19" i="6"/>
  <c r="M19" i="6"/>
  <c r="N19" i="6"/>
  <c r="O19" i="6"/>
  <c r="P19" i="6"/>
  <c r="I164" i="6" l="1"/>
  <c r="J164" i="6"/>
  <c r="K164" i="6"/>
  <c r="L164" i="6"/>
  <c r="M164" i="6"/>
  <c r="N164" i="6"/>
  <c r="O164" i="6"/>
  <c r="P164" i="6"/>
  <c r="I129" i="6" l="1"/>
  <c r="J129" i="6"/>
  <c r="K129" i="6"/>
  <c r="L129" i="6"/>
  <c r="M129" i="6"/>
  <c r="N129" i="6"/>
  <c r="O129" i="6"/>
  <c r="P129" i="6"/>
  <c r="K85" i="6" l="1"/>
  <c r="I232" i="6" l="1"/>
  <c r="J232" i="6"/>
  <c r="K232" i="6"/>
  <c r="L232" i="6"/>
  <c r="M232" i="6"/>
  <c r="N232" i="6"/>
  <c r="O232" i="6"/>
  <c r="P232" i="6"/>
  <c r="I186" i="6"/>
  <c r="J186" i="6"/>
  <c r="K186" i="6"/>
  <c r="L186" i="6"/>
  <c r="M186" i="6"/>
  <c r="N186" i="6"/>
  <c r="O186" i="6"/>
  <c r="P186" i="6"/>
  <c r="I120" i="6"/>
  <c r="J120" i="6"/>
  <c r="K120" i="6"/>
  <c r="L120" i="6"/>
  <c r="M120" i="6"/>
  <c r="N120" i="6"/>
  <c r="O120" i="6"/>
  <c r="P120" i="6"/>
  <c r="F98" i="6"/>
  <c r="G98" i="6"/>
  <c r="H98" i="6"/>
  <c r="I98" i="6"/>
  <c r="J98" i="6"/>
  <c r="L98" i="6"/>
  <c r="M98" i="6"/>
  <c r="N98" i="6"/>
  <c r="O98" i="6"/>
  <c r="P98" i="6"/>
  <c r="E98" i="6"/>
  <c r="F54" i="6"/>
  <c r="G54" i="6"/>
  <c r="H54" i="6"/>
  <c r="I54" i="6"/>
  <c r="J54" i="6"/>
  <c r="K54" i="6"/>
  <c r="L54" i="6"/>
  <c r="M54" i="6"/>
  <c r="N54" i="6"/>
  <c r="O54" i="6"/>
  <c r="P54" i="6"/>
  <c r="E54" i="6"/>
  <c r="I11" i="6"/>
  <c r="J11" i="6"/>
  <c r="K11" i="6"/>
  <c r="L11" i="6"/>
  <c r="M11" i="6"/>
  <c r="N11" i="6"/>
  <c r="O11" i="6"/>
  <c r="P11" i="6"/>
  <c r="K98" i="6" l="1"/>
  <c r="I151" i="6" l="1"/>
  <c r="J151" i="6"/>
  <c r="K151" i="6"/>
  <c r="L151" i="6"/>
  <c r="M151" i="6"/>
  <c r="N151" i="6"/>
  <c r="O151" i="6"/>
  <c r="P151" i="6"/>
  <c r="I142" i="6" l="1"/>
  <c r="J142" i="6"/>
  <c r="K142" i="6"/>
  <c r="L142" i="6"/>
  <c r="L152" i="6" s="1"/>
  <c r="M142" i="6"/>
  <c r="N142" i="6"/>
  <c r="O142" i="6"/>
  <c r="P142" i="6"/>
  <c r="F108" i="6"/>
  <c r="J108" i="6"/>
  <c r="L108" i="6"/>
  <c r="N108" i="6"/>
  <c r="P108" i="6"/>
  <c r="H64" i="6"/>
  <c r="J64" i="6"/>
  <c r="L64" i="6"/>
  <c r="N64" i="6"/>
  <c r="P64" i="6"/>
  <c r="F64" i="6"/>
  <c r="O20" i="6"/>
  <c r="H108" i="6"/>
  <c r="G20" i="6"/>
  <c r="E20" i="6"/>
  <c r="P265" i="6" l="1"/>
  <c r="N265" i="6"/>
  <c r="L265" i="6"/>
  <c r="F42" i="6"/>
  <c r="J42" i="6"/>
  <c r="H42" i="6"/>
  <c r="K265" i="6"/>
  <c r="I265" i="6"/>
  <c r="G265" i="6"/>
  <c r="F220" i="6"/>
  <c r="H220" i="6"/>
  <c r="J220" i="6"/>
  <c r="L220" i="6"/>
  <c r="N220" i="6"/>
  <c r="P220" i="6"/>
  <c r="E265" i="6"/>
  <c r="O265" i="6"/>
  <c r="M265" i="6"/>
  <c r="J265" i="6"/>
  <c r="H265" i="6"/>
  <c r="F265" i="6"/>
  <c r="P42" i="6"/>
  <c r="E220" i="6"/>
  <c r="G220" i="6"/>
  <c r="I220" i="6"/>
  <c r="K220" i="6"/>
  <c r="M220" i="6"/>
  <c r="O220" i="6"/>
  <c r="F130" i="6"/>
  <c r="H20" i="6"/>
  <c r="J20" i="6"/>
  <c r="L20" i="6"/>
  <c r="P20" i="6"/>
  <c r="G108" i="6"/>
  <c r="I108" i="6"/>
  <c r="K108" i="6"/>
  <c r="M108" i="6"/>
  <c r="O108" i="6"/>
  <c r="E108" i="6"/>
  <c r="E64" i="6"/>
  <c r="O64" i="6"/>
  <c r="M64" i="6"/>
  <c r="K64" i="6"/>
  <c r="I64" i="6"/>
  <c r="G64" i="6"/>
  <c r="N86" i="6"/>
  <c r="N130" i="6"/>
  <c r="E152" i="6"/>
  <c r="G152" i="6"/>
  <c r="I152" i="6"/>
  <c r="O42" i="6"/>
  <c r="M42" i="6"/>
  <c r="N42" i="6"/>
  <c r="F174" i="6"/>
  <c r="J174" i="6"/>
  <c r="N174" i="6"/>
  <c r="F197" i="6"/>
  <c r="J197" i="6"/>
  <c r="F86" i="6"/>
  <c r="H86" i="6"/>
  <c r="J86" i="6"/>
  <c r="J130" i="6"/>
  <c r="H152" i="6"/>
  <c r="P152" i="6"/>
  <c r="K242" i="6"/>
  <c r="L42" i="6"/>
  <c r="K20" i="6"/>
  <c r="E42" i="6"/>
  <c r="G42" i="6"/>
  <c r="I42" i="6"/>
  <c r="K42" i="6"/>
  <c r="E86" i="6"/>
  <c r="G86" i="6"/>
  <c r="I86" i="6"/>
  <c r="L86" i="6"/>
  <c r="P86" i="6"/>
  <c r="H130" i="6"/>
  <c r="L130" i="6"/>
  <c r="P130" i="6"/>
  <c r="F152" i="6"/>
  <c r="J152" i="6"/>
  <c r="H174" i="6"/>
  <c r="L174" i="6"/>
  <c r="P174" i="6"/>
  <c r="E197" i="6"/>
  <c r="G197" i="6"/>
  <c r="I197" i="6"/>
  <c r="K197" i="6"/>
  <c r="M197" i="6"/>
  <c r="O197" i="6"/>
  <c r="F242" i="6"/>
  <c r="H242" i="6"/>
  <c r="J242" i="6"/>
  <c r="L242" i="6"/>
  <c r="N242" i="6"/>
  <c r="P242" i="6"/>
  <c r="K86" i="6"/>
  <c r="M86" i="6"/>
  <c r="O86" i="6"/>
  <c r="E130" i="6"/>
  <c r="G130" i="6"/>
  <c r="I130" i="6"/>
  <c r="K130" i="6"/>
  <c r="M130" i="6"/>
  <c r="O130" i="6"/>
  <c r="N152" i="6"/>
  <c r="E174" i="6"/>
  <c r="G174" i="6"/>
  <c r="I174" i="6"/>
  <c r="K174" i="6"/>
  <c r="M174" i="6"/>
  <c r="O174" i="6"/>
  <c r="H197" i="6"/>
  <c r="E242" i="6"/>
  <c r="G242" i="6"/>
  <c r="I242" i="6"/>
  <c r="M242" i="6"/>
  <c r="O242" i="6"/>
  <c r="N20" i="6"/>
  <c r="M20" i="6"/>
  <c r="I20" i="6"/>
  <c r="F20" i="6"/>
  <c r="K152" i="6"/>
  <c r="M152" i="6"/>
  <c r="O152" i="6"/>
  <c r="L197" i="6"/>
  <c r="N197" i="6"/>
  <c r="P197" i="6"/>
  <c r="E266" i="6" l="1"/>
  <c r="I266" i="6"/>
  <c r="I267" i="6" s="1"/>
  <c r="E267" i="6"/>
  <c r="P266" i="6"/>
  <c r="P267" i="6" s="1"/>
  <c r="L266" i="6"/>
  <c r="L267" i="6" s="1"/>
  <c r="G266" i="6"/>
  <c r="G267" i="6" s="1"/>
  <c r="H266" i="6"/>
  <c r="H267" i="6" s="1"/>
  <c r="M266" i="6"/>
  <c r="M267" i="6" s="1"/>
  <c r="N266" i="6"/>
  <c r="N267" i="6" s="1"/>
  <c r="O266" i="6"/>
  <c r="O267" i="6" s="1"/>
  <c r="K266" i="6"/>
  <c r="K267" i="6" s="1"/>
  <c r="J266" i="6"/>
  <c r="J267" i="6" s="1"/>
  <c r="F266" i="6"/>
  <c r="F267" i="6" s="1"/>
</calcChain>
</file>

<file path=xl/sharedStrings.xml><?xml version="1.0" encoding="utf-8"?>
<sst xmlns="http://schemas.openxmlformats.org/spreadsheetml/2006/main" count="1059" uniqueCount="129">
  <si>
    <t>Примерное меню и пищевая ценность приготовляемых блюд</t>
  </si>
  <si>
    <t>День:</t>
  </si>
  <si>
    <t>понедельник</t>
  </si>
  <si>
    <t>Сезон:</t>
  </si>
  <si>
    <t>01.01-12.31 (Все)</t>
  </si>
  <si>
    <t>Неделя:</t>
  </si>
  <si>
    <t>1</t>
  </si>
  <si>
    <t>Возраст:</t>
  </si>
  <si>
    <t>1-4 класс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</si>
  <si>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</si>
  <si>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</si>
  <si>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</si>
  <si>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</si>
  <si>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</si>
  <si>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</si>
  <si>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</si>
  <si>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</si>
  <si>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</si>
  <si>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</si>
  <si>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</si>
  <si>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</si>
  <si>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</si>
  <si>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</si>
  <si>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</si>
  <si>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</si>
  <si>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</si>
  <si>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</si>
  <si>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</si>
  <si>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Итого за Завтрак</t>
  </si>
  <si>
    <t>Обед</t>
  </si>
  <si>
    <t>Макаронные изделия отварные</t>
  </si>
  <si>
    <t>Итого за Обед</t>
  </si>
  <si>
    <t>Итого за день</t>
  </si>
  <si>
    <t>Приложение 2 к СанПиН 2.4.5.2409-08</t>
  </si>
  <si>
    <t>Примерное меню и пищевая ценность приготовляемых блюд (лист 2)</t>
  </si>
  <si>
    <t>вторник</t>
  </si>
  <si>
    <t>Компот из смеси сухофруктов</t>
  </si>
  <si>
    <t>Примерное меню и пищевая ценность приготовляемых блюд (лист 3)</t>
  </si>
  <si>
    <t>среда</t>
  </si>
  <si>
    <t>Примерное меню и пищевая ценность приготовляемых блюд (лист 4)</t>
  </si>
  <si>
    <t>четверг</t>
  </si>
  <si>
    <t>Примерное меню и пищевая ценность приготовляемых блюд (лист 5)</t>
  </si>
  <si>
    <t>пятница</t>
  </si>
  <si>
    <t>Примерное меню и пищевая ценность приготовляемых блюд (лист 6)</t>
  </si>
  <si>
    <t>суббота</t>
  </si>
  <si>
    <t>Напиток из шиповника</t>
  </si>
  <si>
    <t>Примерное меню и пищевая ценность приготовляемых блюд (лист 7)</t>
  </si>
  <si>
    <t>Примерное меню и пищевая ценность приготовляемых блюд (лист 8)</t>
  </si>
  <si>
    <t>Примерное меню и пищевая ценность приготовляемых блюд (лист 9)</t>
  </si>
  <si>
    <t>Пюре картофельное</t>
  </si>
  <si>
    <t>Примерное меню и пищевая ценность приготовляемых блюд (лист 10)</t>
  </si>
  <si>
    <t>Примерное меню и пищевая ценность приготовляемых блюд (лист 11)</t>
  </si>
  <si>
    <t>Примерное меню и пищевая ценность приготовляемых блюд (лист 12)</t>
  </si>
  <si>
    <t>Итого за период</t>
  </si>
  <si>
    <t>Среднее значение за период</t>
  </si>
  <si>
    <t>Составил</t>
  </si>
  <si>
    <t xml:space="preserve">__________________ </t>
  </si>
  <si>
    <t>М.П.</t>
  </si>
  <si>
    <t>УТВЕРЖДАЮ:</t>
  </si>
  <si>
    <t>СОГЛАСОВАНО:</t>
  </si>
  <si>
    <t xml:space="preserve">__________________  Ю.Н. Белякова </t>
  </si>
  <si>
    <t>Чай с сахаром с лимоном</t>
  </si>
  <si>
    <t>Икра из кабачков</t>
  </si>
  <si>
    <t>Зеленый горошек консервированный</t>
  </si>
  <si>
    <t>Гороховое пюре</t>
  </si>
  <si>
    <t>Примерное двухнедельное меню и пищевая ценность приготавливаемых</t>
  </si>
  <si>
    <t xml:space="preserve"> блюд учащихся общеобразовательного учреждения</t>
  </si>
  <si>
    <t>5-11 класс</t>
  </si>
  <si>
    <t>Каша рисовая с маслом сливочным</t>
  </si>
  <si>
    <t>Макаронные изделия запеченные с сыром</t>
  </si>
  <si>
    <t xml:space="preserve"> </t>
  </si>
  <si>
    <t>Кукуруза консервированная</t>
  </si>
  <si>
    <t>Суп картофельный с горохом с курицей</t>
  </si>
  <si>
    <t>Запеканка рисовая с творогом со сгущеным молоком</t>
  </si>
  <si>
    <t>Суп картофельный с крупой с курицей</t>
  </si>
  <si>
    <t>Каша пшенная с маслом сливочным</t>
  </si>
  <si>
    <t>Суп "Овощной" с курицей со сметаной</t>
  </si>
  <si>
    <t>Утвердил__________________</t>
  </si>
  <si>
    <t>Бутерброд с джемом</t>
  </si>
  <si>
    <t>Каша из хлопьев овсяных "Геркулес" с маслом сливочным</t>
  </si>
  <si>
    <t>Плов из курицы</t>
  </si>
  <si>
    <t>Хлеб ржаной.</t>
  </si>
  <si>
    <t>Каша манная с маслом сливочным</t>
  </si>
  <si>
    <t>Напиток кофейный</t>
  </si>
  <si>
    <t>Греча  рассыпчатая</t>
  </si>
  <si>
    <t>Бутерброд с маслом сливочным</t>
  </si>
  <si>
    <t xml:space="preserve">Чай с сахаром </t>
  </si>
  <si>
    <t>Бутерброд с сыром твердым</t>
  </si>
  <si>
    <t>Каша пшеничная с маслом сливочным</t>
  </si>
  <si>
    <t>Щи из свежей капусты с курицей со сметаной</t>
  </si>
  <si>
    <t>Кисель</t>
  </si>
  <si>
    <t>Омлет натуральный</t>
  </si>
  <si>
    <t>Суп картофельный с макаронными изделиями с курицей</t>
  </si>
  <si>
    <t>Капуста квашеная "Деревенская"</t>
  </si>
  <si>
    <t>Огурец соленый</t>
  </si>
  <si>
    <t>пром.</t>
  </si>
  <si>
    <t>Приложение 8 к СанПиН 2.3/2.4 3590-20</t>
  </si>
  <si>
    <t>Рацион: 1-4 класс ОВЗ (7-11 лет)</t>
  </si>
  <si>
    <t>Рацион: 5-11 класс ОВЗ (12 лет и старше)</t>
  </si>
  <si>
    <t>(возраст с 7 до 11 лет)</t>
  </si>
  <si>
    <t>(возраст с  11 лет и старше)</t>
  </si>
  <si>
    <t>Хлеб Крестьянский с вит-ми.</t>
  </si>
  <si>
    <t>Борщ из свежей капусты с курицей со сметаной</t>
  </si>
  <si>
    <t>Суп-лапша с курицей</t>
  </si>
  <si>
    <t>Рагу из свинины</t>
  </si>
  <si>
    <t>Суп рыбный со сметаной</t>
  </si>
  <si>
    <t>Рассольник "Ленинградский" с курицей  со сметаной</t>
  </si>
  <si>
    <t>Каша ячневая с маслом сливочным</t>
  </si>
  <si>
    <t xml:space="preserve">Рис отварной </t>
  </si>
  <si>
    <t>Котлета рыбная</t>
  </si>
  <si>
    <t>Капуста тушеная с мясом</t>
  </si>
  <si>
    <t>Фасоль консервированная</t>
  </si>
  <si>
    <t>"Ёжики" с соусом</t>
  </si>
  <si>
    <t>Суп молочный с вермишелью</t>
  </si>
  <si>
    <t>________________ А.В. Александров</t>
  </si>
  <si>
    <t>Щи по-уральски (с крупой) с курицей, сметаной</t>
  </si>
  <si>
    <t>Печень тушеная с морковью и луком, соус сметанный</t>
  </si>
  <si>
    <t xml:space="preserve">Компот из  свежих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</si>
  <si>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Каша "Дружба" с маслом сливочным</t>
  </si>
  <si>
    <t>2025 год</t>
  </si>
  <si>
    <t xml:space="preserve">  МАОУ "СОШ № 5" для учащихся 1-4 классов</t>
  </si>
  <si>
    <t xml:space="preserve">  МАОУ "СОШ № 5" для учащихся 5-11 классов</t>
  </si>
  <si>
    <t>Бефстроганов</t>
  </si>
  <si>
    <t>Гуляш из свинины</t>
  </si>
  <si>
    <t>Котлета из свинины</t>
  </si>
  <si>
    <t>Тефтели мясные (с рисом) с соусом</t>
  </si>
  <si>
    <t>Огурец свежий</t>
  </si>
  <si>
    <t xml:space="preserve">Котлета "Домашняя" </t>
  </si>
  <si>
    <t>Голубцы мясные (ленивые)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</si>
</sst>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432DE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0" borderId="0" xfId="0" applyFont="1"/>
    <xf numFmtId="0" fontId="4" fillId="0" borderId="2" xfId="1" applyNumberFormat="1" applyFont="1" applyBorder="1" applyAlignment="1">
      <alignment horizontal="center" vertical="top"/>
    </xf>
    <xf numFmtId="0" fontId="6" fillId="0" borderId="0" xfId="0" applyFont="1"/>
    <xf numFmtId="2" fontId="4" fillId="0" borderId="2" xfId="1" applyNumberFormat="1" applyFont="1" applyBorder="1" applyAlignment="1">
      <alignment horizontal="center" vertical="top"/>
    </xf>
    <xf numFmtId="0" fontId="7" fillId="0" borderId="0" xfId="0" applyFont="1"/>
    <xf numFmtId="0" fontId="4" fillId="0" borderId="13" xfId="0" applyFont="1" applyBorder="1" applyAlignment="1">
      <alignment horizontal="center"/>
    </xf>
    <xf numFmtId="0" fontId="4" fillId="0" borderId="2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14" xfId="1" applyNumberFormat="1" applyFont="1" applyBorder="1" applyAlignment="1">
      <alignment horizontal="center" vertical="top"/>
    </xf>
    <xf numFmtId="0" fontId="4" fillId="0" borderId="2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4" fillId="0" borderId="0" xfId="1" applyFont="1"/>
    <xf numFmtId="0" fontId="9" fillId="0" borderId="0" xfId="1" applyFont="1"/>
    <xf numFmtId="0" fontId="5" fillId="0" borderId="0" xfId="1" applyFont="1" applyBorder="1" applyAlignment="1">
      <alignment horizontal="left"/>
    </xf>
    <xf numFmtId="0" fontId="4" fillId="0" borderId="0" xfId="1" applyNumberFormat="1" applyFont="1" applyBorder="1" applyAlignment="1">
      <alignment horizontal="center" vertical="top"/>
    </xf>
    <xf numFmtId="0" fontId="6" fillId="0" borderId="0" xfId="0" applyFont="1" applyAlignment="1"/>
    <xf numFmtId="0" fontId="8" fillId="0" borderId="0" xfId="0" applyFont="1"/>
    <xf numFmtId="0" fontId="2" fillId="0" borderId="0" xfId="0" applyFont="1" applyAlignment="1"/>
    <xf numFmtId="0" fontId="10" fillId="0" borderId="0" xfId="0" applyFont="1"/>
    <xf numFmtId="0" fontId="4" fillId="0" borderId="0" xfId="1" applyFont="1" applyAlignment="1">
      <alignment horizontal="left"/>
    </xf>
    <xf numFmtId="0" fontId="4" fillId="0" borderId="0" xfId="1" applyNumberFormat="1" applyFont="1" applyAlignment="1">
      <alignment horizontal="right"/>
    </xf>
    <xf numFmtId="0" fontId="11" fillId="0" borderId="0" xfId="1" applyFont="1"/>
    <xf numFmtId="0" fontId="11" fillId="0" borderId="0" xfId="1" applyNumberFormat="1" applyFont="1" applyAlignment="1"/>
    <xf numFmtId="0" fontId="4" fillId="0" borderId="8" xfId="1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/>
    </xf>
    <xf numFmtId="0" fontId="4" fillId="0" borderId="0" xfId="1" applyNumberFormat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10" xfId="1" applyNumberFormat="1" applyFont="1" applyBorder="1" applyAlignment="1">
      <alignment horizontal="center" vertical="top"/>
    </xf>
    <xf numFmtId="0" fontId="4" fillId="0" borderId="14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0" xfId="1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2" xfId="1" applyNumberFormat="1" applyFont="1" applyBorder="1" applyAlignment="1">
      <alignment vertical="top" wrapText="1"/>
    </xf>
    <xf numFmtId="0" fontId="4" fillId="0" borderId="2" xfId="0" applyFont="1" applyBorder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4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horizontal="left" indent="1"/>
    </xf>
    <xf numFmtId="0" fontId="5" fillId="0" borderId="1" xfId="1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6" xfId="1" applyNumberFormat="1" applyFont="1" applyBorder="1" applyAlignment="1">
      <alignment horizontal="right"/>
    </xf>
    <xf numFmtId="0" fontId="5" fillId="0" borderId="0" xfId="1" applyNumberFormat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 wrapText="1"/>
    </xf>
    <xf numFmtId="0" fontId="4" fillId="0" borderId="5" xfId="1" applyNumberFormat="1" applyFont="1" applyBorder="1" applyAlignment="1">
      <alignment horizontal="center" vertical="center" wrapText="1"/>
    </xf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0" xfId="1" applyNumberFormat="1" applyFont="1" applyAlignment="1">
      <alignment horizontal="center"/>
    </xf>
    <xf numFmtId="0" fontId="5" fillId="0" borderId="7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4" fillId="0" borderId="11" xfId="1" applyNumberFormat="1" applyFont="1" applyBorder="1" applyAlignment="1">
      <alignment horizontal="right"/>
    </xf>
    <xf numFmtId="0" fontId="4" fillId="0" borderId="0" xfId="1" applyNumberFormat="1" applyFont="1" applyAlignment="1">
      <alignment horizontal="left" wrapText="1"/>
    </xf>
    <xf numFmtId="0" fontId="12" fillId="0" borderId="0" xfId="1" applyNumberFormat="1" applyFont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0" xfId="1" applyNumberFormat="1" applyFont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colors>
    <mruColors>
      <color rgb="FF432DE5"/>
      <color rgb="FF2791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>
      <selection activeCell="A2" sqref="A2"/>
    </sheetView>
  </sheetViews>
  <sheetFormatPr defaultRowHeight="15" x14ac:dyDescent="0.25"/>
  <sheetData>
    <row r="1" spans="1:9" x14ac:dyDescent="0.25">
      <c r="A1" s="19" t="s">
        <v>58</v>
      </c>
      <c r="B1" s="19"/>
      <c r="C1" s="19"/>
      <c r="D1" s="19"/>
      <c r="E1" s="19"/>
      <c r="F1" s="19" t="s">
        <v>59</v>
      </c>
      <c r="G1" s="19"/>
      <c r="H1" s="19"/>
      <c r="I1" s="19"/>
    </row>
    <row r="2" spans="1:9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x14ac:dyDescent="0.25">
      <c r="A4" s="19" t="s">
        <v>60</v>
      </c>
      <c r="B4" s="19"/>
      <c r="C4" s="19"/>
      <c r="D4" s="19"/>
      <c r="E4" s="19"/>
      <c r="F4" s="19" t="s">
        <v>114</v>
      </c>
      <c r="G4" s="19"/>
      <c r="H4" s="19"/>
      <c r="I4" s="19"/>
    </row>
    <row r="5" spans="1:9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9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9"/>
      <c r="B7" s="19"/>
      <c r="C7" s="19"/>
      <c r="D7" s="19"/>
      <c r="E7" s="19"/>
      <c r="F7" s="19"/>
      <c r="G7" s="19"/>
      <c r="H7" s="19"/>
      <c r="I7" s="19"/>
    </row>
    <row r="8" spans="1:9" x14ac:dyDescent="0.25">
      <c r="A8" s="19"/>
      <c r="B8" s="19"/>
      <c r="C8" s="19"/>
      <c r="D8" s="19"/>
      <c r="E8" s="19"/>
      <c r="F8" s="19"/>
      <c r="G8" s="19"/>
      <c r="H8" s="19"/>
      <c r="I8" s="19"/>
    </row>
    <row r="9" spans="1:9" x14ac:dyDescent="0.25">
      <c r="A9" s="19"/>
      <c r="B9" s="19"/>
      <c r="C9" s="19"/>
      <c r="D9" s="19"/>
      <c r="E9" s="19"/>
      <c r="F9" s="19"/>
      <c r="G9" s="19"/>
      <c r="H9" s="19"/>
      <c r="I9" s="19"/>
    </row>
    <row r="10" spans="1:9" x14ac:dyDescent="0.25">
      <c r="A10" s="19"/>
      <c r="B10" s="19"/>
      <c r="C10" s="19"/>
      <c r="D10" s="19"/>
      <c r="E10" s="19"/>
      <c r="F10" s="19"/>
      <c r="G10" s="19"/>
      <c r="H10" s="19"/>
      <c r="I10" s="19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ht="15.75" x14ac:dyDescent="0.25">
      <c r="A13" s="51" t="s">
        <v>65</v>
      </c>
      <c r="B13" s="51"/>
      <c r="C13" s="51"/>
      <c r="D13" s="51"/>
      <c r="E13" s="51"/>
      <c r="F13" s="51"/>
      <c r="G13" s="51"/>
      <c r="H13" s="51"/>
      <c r="I13" s="51"/>
    </row>
    <row r="14" spans="1:9" ht="15.75" x14ac:dyDescent="0.25">
      <c r="A14" s="51" t="s">
        <v>66</v>
      </c>
      <c r="B14" s="51"/>
      <c r="C14" s="51"/>
      <c r="D14" s="51"/>
      <c r="E14" s="51"/>
      <c r="F14" s="51"/>
      <c r="G14" s="51"/>
      <c r="H14" s="51"/>
      <c r="I14" s="51"/>
    </row>
    <row r="15" spans="1:9" ht="15.75" x14ac:dyDescent="0.25">
      <c r="A15" s="51" t="s">
        <v>120</v>
      </c>
      <c r="B15" s="51"/>
      <c r="C15" s="51"/>
      <c r="D15" s="51"/>
      <c r="E15" s="51"/>
      <c r="F15" s="51"/>
      <c r="G15" s="51"/>
      <c r="H15" s="51"/>
      <c r="I15" s="51"/>
    </row>
    <row r="16" spans="1:9" ht="18.75" x14ac:dyDescent="0.3">
      <c r="A16" s="5"/>
      <c r="B16" s="3"/>
      <c r="C16" s="3"/>
      <c r="D16" s="21" t="s">
        <v>99</v>
      </c>
      <c r="E16" s="21"/>
      <c r="F16" s="21"/>
      <c r="G16" s="3"/>
      <c r="H16" s="3"/>
      <c r="I16" s="3"/>
    </row>
    <row r="17" spans="1:9" ht="18.75" x14ac:dyDescent="0.3">
      <c r="A17" s="5"/>
      <c r="B17" s="3"/>
      <c r="C17" s="3"/>
      <c r="D17" s="3"/>
      <c r="E17" s="20" t="s">
        <v>119</v>
      </c>
      <c r="F17" s="18"/>
      <c r="G17" s="18"/>
      <c r="H17" s="3"/>
      <c r="I17" s="3"/>
    </row>
  </sheetData>
  <mergeCells count="3">
    <mergeCell ref="A15:I15"/>
    <mergeCell ref="A13:I13"/>
    <mergeCell ref="A14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26"/>
  <sheetViews>
    <sheetView tabSelected="1" zoomScaleNormal="100" workbookViewId="0">
      <selection activeCell="D3" sqref="D3"/>
    </sheetView>
  </sheetViews>
  <sheetFormatPr defaultRowHeight="15" x14ac:dyDescent="0.25"/>
  <cols>
    <col min="2" max="2" width="17.7109375" customWidth="1"/>
    <col min="3" max="3" width="30.85546875" customWidth="1"/>
    <col min="5" max="7" width="7.7109375" customWidth="1"/>
    <col min="8" max="8" width="9" customWidth="1"/>
    <col min="9" max="16" width="7.7109375" hidden="1" customWidth="1"/>
  </cols>
  <sheetData>
    <row r="1" spans="1:16" ht="12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2" customHeight="1" x14ac:dyDescent="0.25">
      <c r="A2" s="13" t="s">
        <v>97</v>
      </c>
      <c r="B2" s="14"/>
      <c r="C2" s="14"/>
      <c r="D2" s="36"/>
      <c r="E2" s="35" t="s">
        <v>1</v>
      </c>
      <c r="F2" s="37" t="s">
        <v>2</v>
      </c>
      <c r="G2" s="38"/>
      <c r="H2" s="38"/>
      <c r="I2" s="35" t="s">
        <v>3</v>
      </c>
      <c r="J2" s="35"/>
      <c r="K2" s="76" t="s">
        <v>4</v>
      </c>
      <c r="L2" s="76"/>
      <c r="M2" s="76"/>
      <c r="N2" s="76"/>
      <c r="O2" s="76"/>
      <c r="P2" s="76"/>
    </row>
    <row r="3" spans="1:16" ht="12" customHeight="1" x14ac:dyDescent="0.25">
      <c r="A3" s="35" t="s">
        <v>3</v>
      </c>
      <c r="B3" s="34" t="s">
        <v>4</v>
      </c>
      <c r="C3" s="34"/>
      <c r="D3" s="34"/>
      <c r="E3" s="60" t="s">
        <v>5</v>
      </c>
      <c r="F3" s="60"/>
      <c r="G3" s="37">
        <v>1</v>
      </c>
      <c r="H3" s="36"/>
      <c r="I3" s="61" t="s">
        <v>7</v>
      </c>
      <c r="J3" s="61"/>
      <c r="K3" s="62" t="s">
        <v>8</v>
      </c>
      <c r="L3" s="62"/>
      <c r="M3" s="62"/>
      <c r="N3" s="62"/>
      <c r="O3" s="62"/>
      <c r="P3" s="62"/>
    </row>
    <row r="4" spans="1:16" ht="12" customHeight="1" x14ac:dyDescent="0.25">
      <c r="A4" s="64" t="s">
        <v>9</v>
      </c>
      <c r="B4" s="64" t="s">
        <v>10</v>
      </c>
      <c r="C4" s="64"/>
      <c r="D4" s="64" t="s">
        <v>11</v>
      </c>
      <c r="E4" s="63" t="s">
        <v>12</v>
      </c>
      <c r="F4" s="63"/>
      <c r="G4" s="63"/>
      <c r="H4" s="64" t="s">
        <v>13</v>
      </c>
      <c r="I4" s="63" t="s">
        <v>14</v>
      </c>
      <c r="J4" s="63"/>
      <c r="K4" s="63"/>
      <c r="L4" s="63"/>
      <c r="M4" s="63" t="s">
        <v>15</v>
      </c>
      <c r="N4" s="63"/>
      <c r="O4" s="63"/>
      <c r="P4" s="63"/>
    </row>
    <row r="5" spans="1:16" ht="12" customHeight="1" x14ac:dyDescent="0.25">
      <c r="A5" s="65"/>
      <c r="B5" s="66"/>
      <c r="C5" s="67"/>
      <c r="D5" s="65"/>
      <c r="E5" s="32" t="s">
        <v>16</v>
      </c>
      <c r="F5" s="32" t="s">
        <v>17</v>
      </c>
      <c r="G5" s="32" t="s">
        <v>18</v>
      </c>
      <c r="H5" s="65"/>
      <c r="I5" s="32" t="s">
        <v>19</v>
      </c>
      <c r="J5" s="32" t="s">
        <v>20</v>
      </c>
      <c r="K5" s="32" t="s">
        <v>21</v>
      </c>
      <c r="L5" s="32" t="s">
        <v>22</v>
      </c>
      <c r="M5" s="32" t="s">
        <v>23</v>
      </c>
      <c r="N5" s="32" t="s">
        <v>24</v>
      </c>
      <c r="O5" s="32" t="s">
        <v>25</v>
      </c>
      <c r="P5" s="32" t="s">
        <v>26</v>
      </c>
    </row>
    <row r="6" spans="1:16" ht="12" customHeight="1" x14ac:dyDescent="0.25">
      <c r="A6" s="33">
        <v>1</v>
      </c>
      <c r="B6" s="55">
        <v>2</v>
      </c>
      <c r="C6" s="55"/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K6" s="33">
        <v>10</v>
      </c>
      <c r="L6" s="33">
        <v>11</v>
      </c>
      <c r="M6" s="33">
        <v>12</v>
      </c>
      <c r="N6" s="33">
        <v>13</v>
      </c>
      <c r="O6" s="33">
        <v>14</v>
      </c>
      <c r="P6" s="33">
        <v>15</v>
      </c>
    </row>
    <row r="7" spans="1:16" ht="12" customHeight="1" x14ac:dyDescent="0.25">
      <c r="A7" s="56" t="s">
        <v>27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ht="12" customHeight="1" x14ac:dyDescent="0.25">
      <c r="A8" s="26">
        <v>3</v>
      </c>
      <c r="B8" s="52" t="s">
        <v>85</v>
      </c>
      <c r="C8" s="52"/>
      <c r="D8" s="41">
        <v>40</v>
      </c>
      <c r="E8" s="2">
        <v>2.21</v>
      </c>
      <c r="F8" s="2">
        <v>9.1199999999999992</v>
      </c>
      <c r="G8" s="2">
        <v>15.4</v>
      </c>
      <c r="H8" s="2">
        <v>154</v>
      </c>
      <c r="I8" s="2">
        <v>0.08</v>
      </c>
      <c r="J8" s="2">
        <v>0.2</v>
      </c>
      <c r="K8" s="2">
        <v>43.72</v>
      </c>
      <c r="L8" s="2">
        <v>0.36</v>
      </c>
      <c r="M8" s="2">
        <v>157.13999999999999</v>
      </c>
      <c r="N8" s="2">
        <v>131.27000000000001</v>
      </c>
      <c r="O8" s="2">
        <v>21.34</v>
      </c>
      <c r="P8" s="2">
        <v>0.38</v>
      </c>
    </row>
    <row r="9" spans="1:16" ht="12" customHeight="1" x14ac:dyDescent="0.25">
      <c r="A9" s="11">
        <v>257</v>
      </c>
      <c r="B9" s="52" t="s">
        <v>79</v>
      </c>
      <c r="C9" s="52"/>
      <c r="D9" s="41">
        <v>210</v>
      </c>
      <c r="E9" s="2">
        <v>12.92</v>
      </c>
      <c r="F9" s="2">
        <v>17.600000000000001</v>
      </c>
      <c r="G9" s="2">
        <v>42.15</v>
      </c>
      <c r="H9" s="2">
        <v>296.35000000000002</v>
      </c>
      <c r="I9" s="4">
        <v>0</v>
      </c>
      <c r="J9" s="2">
        <v>0.2</v>
      </c>
      <c r="K9" s="4">
        <v>0</v>
      </c>
      <c r="L9" s="2">
        <v>0.01</v>
      </c>
      <c r="M9" s="2">
        <v>13.15</v>
      </c>
      <c r="N9" s="2">
        <v>18.02</v>
      </c>
      <c r="O9" s="2">
        <v>9.64</v>
      </c>
      <c r="P9" s="2">
        <v>1.73</v>
      </c>
    </row>
    <row r="10" spans="1:16" ht="12" customHeight="1" x14ac:dyDescent="0.25">
      <c r="A10" s="11">
        <v>1024</v>
      </c>
      <c r="B10" s="52" t="s">
        <v>83</v>
      </c>
      <c r="C10" s="52"/>
      <c r="D10" s="39">
        <v>200</v>
      </c>
      <c r="E10" s="2">
        <v>7.9</v>
      </c>
      <c r="F10" s="2">
        <v>5.2</v>
      </c>
      <c r="G10" s="2">
        <v>14.7</v>
      </c>
      <c r="H10" s="2">
        <v>176.96</v>
      </c>
      <c r="I10" s="2">
        <v>0.05</v>
      </c>
      <c r="J10" s="2">
        <v>1.2E-2</v>
      </c>
      <c r="K10" s="2">
        <v>0</v>
      </c>
      <c r="L10" s="2">
        <v>0.35</v>
      </c>
      <c r="M10" s="2">
        <v>8.98</v>
      </c>
      <c r="N10" s="2">
        <v>41.34</v>
      </c>
      <c r="O10" s="2">
        <v>9.76</v>
      </c>
      <c r="P10" s="2">
        <v>1.22</v>
      </c>
    </row>
    <row r="11" spans="1:16" ht="12" customHeight="1" x14ac:dyDescent="0.25">
      <c r="A11" s="53" t="s">
        <v>28</v>
      </c>
      <c r="B11" s="53"/>
      <c r="C11" s="53"/>
      <c r="D11" s="53"/>
      <c r="E11" s="2">
        <f>E8+E9+E10</f>
        <v>23.03</v>
      </c>
      <c r="F11" s="2">
        <f t="shared" ref="F11:P11" si="0">F8+F9+F10</f>
        <v>31.919999999999998</v>
      </c>
      <c r="G11" s="2">
        <f t="shared" si="0"/>
        <v>72.25</v>
      </c>
      <c r="H11" s="2">
        <f t="shared" si="0"/>
        <v>627.31000000000006</v>
      </c>
      <c r="I11" s="2">
        <f t="shared" si="0"/>
        <v>0.13</v>
      </c>
      <c r="J11" s="2">
        <f t="shared" si="0"/>
        <v>0.41200000000000003</v>
      </c>
      <c r="K11" s="2">
        <f t="shared" si="0"/>
        <v>43.72</v>
      </c>
      <c r="L11" s="2">
        <f t="shared" si="0"/>
        <v>0.72</v>
      </c>
      <c r="M11" s="2">
        <f t="shared" si="0"/>
        <v>179.26999999999998</v>
      </c>
      <c r="N11" s="2">
        <f t="shared" si="0"/>
        <v>190.63000000000002</v>
      </c>
      <c r="O11" s="2">
        <f t="shared" si="0"/>
        <v>40.74</v>
      </c>
      <c r="P11" s="2">
        <f t="shared" si="0"/>
        <v>3.33</v>
      </c>
    </row>
    <row r="12" spans="1:16" ht="12" customHeight="1" x14ac:dyDescent="0.25">
      <c r="A12" s="56" t="s">
        <v>29</v>
      </c>
      <c r="B12" s="56"/>
      <c r="C12" s="56"/>
      <c r="D12" s="57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12" customHeight="1" x14ac:dyDescent="0.25">
      <c r="A13" s="26" t="s">
        <v>95</v>
      </c>
      <c r="B13" s="52" t="s">
        <v>71</v>
      </c>
      <c r="C13" s="52"/>
      <c r="D13" s="39">
        <v>60</v>
      </c>
      <c r="E13" s="2">
        <v>1.74</v>
      </c>
      <c r="F13" s="2">
        <v>1.1399999999999999</v>
      </c>
      <c r="G13" s="2">
        <v>6.48</v>
      </c>
      <c r="H13" s="2">
        <v>47.4</v>
      </c>
      <c r="I13" s="2">
        <v>0.11</v>
      </c>
      <c r="J13" s="2">
        <v>0.06</v>
      </c>
      <c r="K13" s="2">
        <v>14.2</v>
      </c>
      <c r="L13" s="2">
        <v>0.19</v>
      </c>
      <c r="M13" s="2">
        <v>19.45</v>
      </c>
      <c r="N13" s="2">
        <v>55.68</v>
      </c>
      <c r="O13" s="2">
        <v>22.3</v>
      </c>
      <c r="P13" s="2">
        <v>0.86</v>
      </c>
    </row>
    <row r="14" spans="1:16" ht="12" customHeight="1" x14ac:dyDescent="0.25">
      <c r="A14" s="26">
        <v>139</v>
      </c>
      <c r="B14" s="52" t="s">
        <v>92</v>
      </c>
      <c r="C14" s="52"/>
      <c r="D14" s="39">
        <v>200</v>
      </c>
      <c r="E14" s="2">
        <v>10.86</v>
      </c>
      <c r="F14" s="2">
        <v>12.81</v>
      </c>
      <c r="G14" s="2">
        <v>33.99</v>
      </c>
      <c r="H14" s="2">
        <v>238.99</v>
      </c>
      <c r="I14" s="2">
        <v>25.92</v>
      </c>
      <c r="J14" s="2">
        <v>20.76</v>
      </c>
      <c r="K14" s="2">
        <v>198.6</v>
      </c>
      <c r="L14" s="2">
        <v>1.92</v>
      </c>
      <c r="M14" s="2">
        <v>40.799999999999997</v>
      </c>
      <c r="N14" s="2">
        <v>15.48</v>
      </c>
      <c r="O14" s="2">
        <v>5.0999999999999996</v>
      </c>
      <c r="P14" s="2">
        <v>8.4</v>
      </c>
    </row>
    <row r="15" spans="1:16" ht="12" customHeight="1" x14ac:dyDescent="0.25">
      <c r="A15" s="26">
        <v>449</v>
      </c>
      <c r="B15" s="52" t="s">
        <v>80</v>
      </c>
      <c r="C15" s="52"/>
      <c r="D15" s="39">
        <v>240</v>
      </c>
      <c r="E15" s="2">
        <v>19.559999999999999</v>
      </c>
      <c r="F15" s="2">
        <v>23.6</v>
      </c>
      <c r="G15" s="2">
        <v>69.44</v>
      </c>
      <c r="H15" s="2">
        <v>482.4</v>
      </c>
      <c r="I15" s="2">
        <v>1.7000000000000001E-2</v>
      </c>
      <c r="J15" s="2">
        <v>1.47</v>
      </c>
      <c r="K15" s="2">
        <v>0</v>
      </c>
      <c r="L15" s="2">
        <v>1.2E-2</v>
      </c>
      <c r="M15" s="2">
        <v>3.12</v>
      </c>
      <c r="N15" s="2">
        <v>9.3000000000000007</v>
      </c>
      <c r="O15" s="2">
        <v>3.15</v>
      </c>
      <c r="P15" s="2">
        <v>0.11</v>
      </c>
    </row>
    <row r="16" spans="1:16" ht="12" customHeight="1" x14ac:dyDescent="0.25">
      <c r="A16" s="26">
        <v>628</v>
      </c>
      <c r="B16" s="52" t="s">
        <v>86</v>
      </c>
      <c r="C16" s="52"/>
      <c r="D16" s="39">
        <v>215</v>
      </c>
      <c r="E16" s="2">
        <v>0.4</v>
      </c>
      <c r="F16" s="2">
        <v>0</v>
      </c>
      <c r="G16" s="2">
        <v>25.02</v>
      </c>
      <c r="H16" s="2">
        <v>93</v>
      </c>
      <c r="I16" s="2">
        <v>0.03</v>
      </c>
      <c r="J16" s="2">
        <v>240</v>
      </c>
      <c r="K16" s="2">
        <v>1.2E-2</v>
      </c>
      <c r="L16" s="2">
        <v>0.1</v>
      </c>
      <c r="M16" s="2">
        <v>15.6</v>
      </c>
      <c r="N16" s="2">
        <v>16.36</v>
      </c>
      <c r="O16" s="2">
        <v>7.12</v>
      </c>
      <c r="P16" s="2">
        <v>8.3000000000000007</v>
      </c>
    </row>
    <row r="17" spans="1:16" ht="12" customHeight="1" x14ac:dyDescent="0.25">
      <c r="A17" s="30">
        <v>1</v>
      </c>
      <c r="B17" s="52" t="s">
        <v>101</v>
      </c>
      <c r="C17" s="52"/>
      <c r="D17" s="41">
        <v>30</v>
      </c>
      <c r="E17" s="2">
        <v>2.1800000000000002</v>
      </c>
      <c r="F17" s="2">
        <v>0.43</v>
      </c>
      <c r="G17" s="2">
        <v>19.27</v>
      </c>
      <c r="H17" s="2">
        <v>90.48</v>
      </c>
      <c r="I17" s="2">
        <v>0.05</v>
      </c>
      <c r="J17" s="2">
        <v>1.2E-2</v>
      </c>
      <c r="K17" s="2">
        <v>0</v>
      </c>
      <c r="L17" s="2">
        <v>0.35</v>
      </c>
      <c r="M17" s="2">
        <v>8.98</v>
      </c>
      <c r="N17" s="2">
        <v>41.34</v>
      </c>
      <c r="O17" s="2">
        <v>9.76</v>
      </c>
      <c r="P17" s="2">
        <v>1.22</v>
      </c>
    </row>
    <row r="18" spans="1:16" ht="12" customHeight="1" x14ac:dyDescent="0.25">
      <c r="A18" s="26">
        <v>1</v>
      </c>
      <c r="B18" s="52" t="s">
        <v>81</v>
      </c>
      <c r="C18" s="52"/>
      <c r="D18" s="39">
        <v>30</v>
      </c>
      <c r="E18" s="2">
        <v>2.46</v>
      </c>
      <c r="F18" s="2">
        <v>0.64</v>
      </c>
      <c r="G18" s="2">
        <v>14.58</v>
      </c>
      <c r="H18" s="2">
        <v>76.5</v>
      </c>
      <c r="I18" s="2">
        <v>0.14000000000000001</v>
      </c>
      <c r="J18" s="2">
        <v>0.01</v>
      </c>
      <c r="K18" s="4">
        <v>0</v>
      </c>
      <c r="L18" s="2">
        <v>0.54</v>
      </c>
      <c r="M18" s="2">
        <v>27.1</v>
      </c>
      <c r="N18" s="2">
        <v>21</v>
      </c>
      <c r="O18" s="2">
        <v>10.68</v>
      </c>
      <c r="P18" s="2">
        <v>0.9</v>
      </c>
    </row>
    <row r="19" spans="1:16" ht="12" customHeight="1" x14ac:dyDescent="0.25">
      <c r="A19" s="53" t="s">
        <v>31</v>
      </c>
      <c r="B19" s="53"/>
      <c r="C19" s="53"/>
      <c r="D19" s="54"/>
      <c r="E19" s="4">
        <f>E13+E14+E15+E16+E18+E17</f>
        <v>37.199999999999996</v>
      </c>
      <c r="F19" s="4">
        <f t="shared" ref="F19:P19" si="1">F13+F14+F15+F16+F18+F17</f>
        <v>38.620000000000005</v>
      </c>
      <c r="G19" s="4">
        <f t="shared" si="1"/>
        <v>168.78000000000003</v>
      </c>
      <c r="H19" s="4">
        <f t="shared" si="1"/>
        <v>1028.77</v>
      </c>
      <c r="I19" s="4">
        <f t="shared" si="1"/>
        <v>26.267000000000003</v>
      </c>
      <c r="J19" s="4">
        <f t="shared" si="1"/>
        <v>262.31200000000001</v>
      </c>
      <c r="K19" s="4">
        <f t="shared" si="1"/>
        <v>212.81199999999998</v>
      </c>
      <c r="L19" s="4">
        <f t="shared" si="1"/>
        <v>3.1120000000000001</v>
      </c>
      <c r="M19" s="4">
        <f t="shared" si="1"/>
        <v>115.05</v>
      </c>
      <c r="N19" s="4">
        <f t="shared" si="1"/>
        <v>159.16</v>
      </c>
      <c r="O19" s="4">
        <f t="shared" si="1"/>
        <v>58.109999999999992</v>
      </c>
      <c r="P19" s="4">
        <f t="shared" si="1"/>
        <v>19.79</v>
      </c>
    </row>
    <row r="20" spans="1:16" ht="12" customHeight="1" x14ac:dyDescent="0.25">
      <c r="A20" s="53" t="s">
        <v>32</v>
      </c>
      <c r="B20" s="53"/>
      <c r="C20" s="53"/>
      <c r="D20" s="53"/>
      <c r="E20" s="2">
        <f t="shared" ref="E20:P20" si="2">E11+E19</f>
        <v>60.23</v>
      </c>
      <c r="F20" s="2">
        <f t="shared" si="2"/>
        <v>70.540000000000006</v>
      </c>
      <c r="G20" s="2">
        <f t="shared" si="2"/>
        <v>241.03000000000003</v>
      </c>
      <c r="H20" s="2">
        <f t="shared" si="2"/>
        <v>1656.08</v>
      </c>
      <c r="I20" s="2">
        <f t="shared" si="2"/>
        <v>26.397000000000002</v>
      </c>
      <c r="J20" s="2">
        <f t="shared" si="2"/>
        <v>262.72399999999999</v>
      </c>
      <c r="K20" s="2">
        <f t="shared" si="2"/>
        <v>256.53199999999998</v>
      </c>
      <c r="L20" s="2">
        <f t="shared" si="2"/>
        <v>3.8319999999999999</v>
      </c>
      <c r="M20" s="2">
        <f t="shared" si="2"/>
        <v>294.32</v>
      </c>
      <c r="N20" s="2">
        <f t="shared" si="2"/>
        <v>349.79</v>
      </c>
      <c r="O20" s="2">
        <f t="shared" si="2"/>
        <v>98.85</v>
      </c>
      <c r="P20" s="2">
        <f t="shared" si="2"/>
        <v>23.119999999999997</v>
      </c>
    </row>
    <row r="21" spans="1:16" ht="12" customHeight="1" x14ac:dyDescent="0.25">
      <c r="A21" s="14"/>
      <c r="B21" s="14"/>
      <c r="C21" s="14"/>
      <c r="D21" s="14"/>
      <c r="E21" s="14" t="s">
        <v>96</v>
      </c>
      <c r="F21" s="14"/>
      <c r="G21" s="14"/>
      <c r="H21" s="14"/>
      <c r="I21" s="14"/>
      <c r="J21" s="14"/>
      <c r="K21" s="68" t="s">
        <v>33</v>
      </c>
      <c r="L21" s="68"/>
      <c r="M21" s="68"/>
      <c r="N21" s="68"/>
      <c r="O21" s="68"/>
      <c r="P21" s="68"/>
    </row>
    <row r="22" spans="1:16" ht="12" customHeight="1" x14ac:dyDescent="0.25">
      <c r="A22" s="69" t="s">
        <v>34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ht="12" customHeight="1" x14ac:dyDescent="0.25">
      <c r="A23" s="13" t="s">
        <v>97</v>
      </c>
      <c r="B23" s="14"/>
      <c r="C23" s="14"/>
      <c r="D23" s="36"/>
      <c r="E23" s="35" t="s">
        <v>1</v>
      </c>
      <c r="F23" s="70" t="s">
        <v>35</v>
      </c>
      <c r="G23" s="71"/>
      <c r="H23" s="71"/>
      <c r="I23" s="61" t="s">
        <v>3</v>
      </c>
      <c r="J23" s="61"/>
      <c r="K23" s="76" t="s">
        <v>4</v>
      </c>
      <c r="L23" s="76"/>
      <c r="M23" s="76"/>
      <c r="N23" s="76"/>
      <c r="O23" s="76"/>
      <c r="P23" s="76"/>
    </row>
    <row r="24" spans="1:16" ht="12" customHeight="1" x14ac:dyDescent="0.25">
      <c r="A24" s="35" t="s">
        <v>3</v>
      </c>
      <c r="B24" s="34" t="s">
        <v>4</v>
      </c>
      <c r="C24" s="14"/>
      <c r="D24" s="60" t="s">
        <v>5</v>
      </c>
      <c r="E24" s="60"/>
      <c r="F24" s="37">
        <v>1</v>
      </c>
      <c r="G24" s="14"/>
      <c r="H24" s="36"/>
      <c r="I24" s="61" t="s">
        <v>7</v>
      </c>
      <c r="J24" s="61"/>
      <c r="K24" s="62" t="s">
        <v>8</v>
      </c>
      <c r="L24" s="62"/>
      <c r="M24" s="62"/>
      <c r="N24" s="62"/>
      <c r="O24" s="62"/>
      <c r="P24" s="62"/>
    </row>
    <row r="25" spans="1:16" ht="12" customHeight="1" x14ac:dyDescent="0.25">
      <c r="A25" s="64" t="s">
        <v>9</v>
      </c>
      <c r="B25" s="64" t="s">
        <v>10</v>
      </c>
      <c r="C25" s="64"/>
      <c r="D25" s="64" t="s">
        <v>11</v>
      </c>
      <c r="E25" s="63" t="s">
        <v>12</v>
      </c>
      <c r="F25" s="63"/>
      <c r="G25" s="63"/>
      <c r="H25" s="64" t="s">
        <v>13</v>
      </c>
      <c r="I25" s="63" t="s">
        <v>14</v>
      </c>
      <c r="J25" s="63"/>
      <c r="K25" s="63"/>
      <c r="L25" s="63"/>
      <c r="M25" s="63" t="s">
        <v>15</v>
      </c>
      <c r="N25" s="63"/>
      <c r="O25" s="63"/>
      <c r="P25" s="63"/>
    </row>
    <row r="26" spans="1:16" ht="12" customHeight="1" x14ac:dyDescent="0.25">
      <c r="A26" s="65"/>
      <c r="B26" s="66"/>
      <c r="C26" s="67"/>
      <c r="D26" s="65"/>
      <c r="E26" s="32" t="s">
        <v>16</v>
      </c>
      <c r="F26" s="32" t="s">
        <v>17</v>
      </c>
      <c r="G26" s="32" t="s">
        <v>18</v>
      </c>
      <c r="H26" s="65"/>
      <c r="I26" s="32" t="s">
        <v>19</v>
      </c>
      <c r="J26" s="32" t="s">
        <v>20</v>
      </c>
      <c r="K26" s="32" t="s">
        <v>21</v>
      </c>
      <c r="L26" s="32" t="s">
        <v>22</v>
      </c>
      <c r="M26" s="32" t="s">
        <v>23</v>
      </c>
      <c r="N26" s="32" t="s">
        <v>24</v>
      </c>
      <c r="O26" s="32" t="s">
        <v>25</v>
      </c>
      <c r="P26" s="32" t="s">
        <v>26</v>
      </c>
    </row>
    <row r="27" spans="1:16" ht="12" customHeight="1" x14ac:dyDescent="0.25">
      <c r="A27" s="33">
        <v>1</v>
      </c>
      <c r="B27" s="55">
        <v>2</v>
      </c>
      <c r="C27" s="55"/>
      <c r="D27" s="33">
        <v>3</v>
      </c>
      <c r="E27" s="33">
        <v>4</v>
      </c>
      <c r="F27" s="33">
        <v>5</v>
      </c>
      <c r="G27" s="33">
        <v>6</v>
      </c>
      <c r="H27" s="33">
        <v>7</v>
      </c>
      <c r="I27" s="33">
        <v>8</v>
      </c>
      <c r="J27" s="33">
        <v>9</v>
      </c>
      <c r="K27" s="33">
        <v>10</v>
      </c>
      <c r="L27" s="33">
        <v>11</v>
      </c>
      <c r="M27" s="33">
        <v>12</v>
      </c>
      <c r="N27" s="33">
        <v>13</v>
      </c>
      <c r="O27" s="33">
        <v>14</v>
      </c>
      <c r="P27" s="33">
        <v>15</v>
      </c>
    </row>
    <row r="28" spans="1:16" ht="12" customHeight="1" x14ac:dyDescent="0.25">
      <c r="A28" s="57" t="s">
        <v>27</v>
      </c>
      <c r="B28" s="57"/>
      <c r="C28" s="57"/>
      <c r="D28" s="57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2" customHeight="1" x14ac:dyDescent="0.25">
      <c r="A29" s="26">
        <v>2</v>
      </c>
      <c r="B29" s="52" t="s">
        <v>78</v>
      </c>
      <c r="C29" s="52"/>
      <c r="D29" s="39">
        <v>55</v>
      </c>
      <c r="E29" s="2">
        <v>2.56</v>
      </c>
      <c r="F29" s="2">
        <v>5.8</v>
      </c>
      <c r="G29" s="2">
        <v>28.8</v>
      </c>
      <c r="H29" s="2">
        <v>93.5</v>
      </c>
      <c r="I29" s="2">
        <v>7.0000000000000007E-2</v>
      </c>
      <c r="J29" s="2">
        <v>0.28000000000000003</v>
      </c>
      <c r="K29" s="8">
        <v>75</v>
      </c>
      <c r="L29" s="2">
        <v>0.1</v>
      </c>
      <c r="M29" s="2">
        <v>181.95</v>
      </c>
      <c r="N29" s="2">
        <v>137.6</v>
      </c>
      <c r="O29" s="8">
        <v>21</v>
      </c>
      <c r="P29" s="2">
        <v>0.19</v>
      </c>
    </row>
    <row r="30" spans="1:16" ht="12" customHeight="1" x14ac:dyDescent="0.25">
      <c r="A30" s="26">
        <v>276</v>
      </c>
      <c r="B30" s="52" t="s">
        <v>69</v>
      </c>
      <c r="C30" s="52"/>
      <c r="D30" s="39">
        <v>180</v>
      </c>
      <c r="E30" s="4">
        <v>24.34</v>
      </c>
      <c r="F30" s="4">
        <v>23.31</v>
      </c>
      <c r="G30" s="4">
        <v>100.46</v>
      </c>
      <c r="H30" s="4">
        <v>484.29</v>
      </c>
      <c r="I30" s="2"/>
      <c r="J30" s="2"/>
      <c r="K30" s="8"/>
      <c r="L30" s="2"/>
      <c r="M30" s="2"/>
      <c r="N30" s="2"/>
      <c r="O30" s="8"/>
      <c r="P30" s="2"/>
    </row>
    <row r="31" spans="1:16" ht="12" customHeight="1" x14ac:dyDescent="0.25">
      <c r="A31" s="11">
        <v>629</v>
      </c>
      <c r="B31" s="52" t="s">
        <v>61</v>
      </c>
      <c r="C31" s="52"/>
      <c r="D31" s="39">
        <v>220</v>
      </c>
      <c r="E31" s="2">
        <v>0.46</v>
      </c>
      <c r="F31" s="2">
        <v>0</v>
      </c>
      <c r="G31" s="2">
        <v>27.26</v>
      </c>
      <c r="H31" s="2">
        <v>96.23</v>
      </c>
      <c r="I31" s="2">
        <v>0.05</v>
      </c>
      <c r="J31" s="2">
        <v>1.2E-2</v>
      </c>
      <c r="K31" s="2">
        <v>0</v>
      </c>
      <c r="L31" s="2">
        <v>0.35</v>
      </c>
      <c r="M31" s="2">
        <v>8.98</v>
      </c>
      <c r="N31" s="2">
        <v>41.34</v>
      </c>
      <c r="O31" s="2">
        <v>9.76</v>
      </c>
      <c r="P31" s="2">
        <v>1.22</v>
      </c>
    </row>
    <row r="32" spans="1:16" ht="12" customHeight="1" x14ac:dyDescent="0.25">
      <c r="A32" s="54" t="s">
        <v>28</v>
      </c>
      <c r="B32" s="54"/>
      <c r="C32" s="54"/>
      <c r="D32" s="54"/>
      <c r="E32" s="2">
        <f>E29+E31+E30</f>
        <v>27.36</v>
      </c>
      <c r="F32" s="2">
        <f t="shared" ref="F32:H32" si="3">F29+F31+F30</f>
        <v>29.11</v>
      </c>
      <c r="G32" s="2">
        <f t="shared" si="3"/>
        <v>156.51999999999998</v>
      </c>
      <c r="H32" s="2">
        <f t="shared" si="3"/>
        <v>674.02</v>
      </c>
      <c r="I32" s="2" t="e">
        <f>I29+#REF!+I31</f>
        <v>#REF!</v>
      </c>
      <c r="J32" s="2" t="e">
        <f>J29+#REF!+J31</f>
        <v>#REF!</v>
      </c>
      <c r="K32" s="2" t="e">
        <f>K29+#REF!+K31</f>
        <v>#REF!</v>
      </c>
      <c r="L32" s="2" t="e">
        <f>L29+#REF!+L31</f>
        <v>#REF!</v>
      </c>
      <c r="M32" s="2" t="e">
        <f>M29+#REF!+M31</f>
        <v>#REF!</v>
      </c>
      <c r="N32" s="2" t="e">
        <f>N29+#REF!+N31</f>
        <v>#REF!</v>
      </c>
      <c r="O32" s="2" t="e">
        <f>O29+#REF!+O31</f>
        <v>#REF!</v>
      </c>
      <c r="P32" s="2" t="e">
        <f>P29+#REF!+P31</f>
        <v>#REF!</v>
      </c>
    </row>
    <row r="33" spans="1:16" ht="12" customHeight="1" x14ac:dyDescent="0.25">
      <c r="A33" s="56" t="s">
        <v>29</v>
      </c>
      <c r="B33" s="57"/>
      <c r="C33" s="57"/>
      <c r="D33" s="57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2" customHeight="1" x14ac:dyDescent="0.25">
      <c r="A34" s="26" t="s">
        <v>95</v>
      </c>
      <c r="B34" s="52" t="s">
        <v>63</v>
      </c>
      <c r="C34" s="52"/>
      <c r="D34" s="39">
        <v>60</v>
      </c>
      <c r="E34" s="2">
        <v>2.16</v>
      </c>
      <c r="F34" s="2">
        <v>0.06</v>
      </c>
      <c r="G34" s="2">
        <v>5.9</v>
      </c>
      <c r="H34" s="2">
        <v>33</v>
      </c>
      <c r="I34" s="2">
        <v>0.2</v>
      </c>
      <c r="J34" s="2">
        <v>0.18</v>
      </c>
      <c r="K34" s="2">
        <v>29.98</v>
      </c>
      <c r="L34" s="2">
        <v>5.7</v>
      </c>
      <c r="M34" s="2">
        <v>85.15</v>
      </c>
      <c r="N34" s="2">
        <v>317.68</v>
      </c>
      <c r="O34" s="2">
        <v>64.73</v>
      </c>
      <c r="P34" s="2">
        <v>1.98</v>
      </c>
    </row>
    <row r="35" spans="1:16" ht="12" customHeight="1" x14ac:dyDescent="0.25">
      <c r="A35" s="26">
        <v>124</v>
      </c>
      <c r="B35" s="52" t="s">
        <v>115</v>
      </c>
      <c r="C35" s="52"/>
      <c r="D35" s="41">
        <v>210</v>
      </c>
      <c r="E35" s="9">
        <v>22.8</v>
      </c>
      <c r="F35" s="9">
        <v>42.38</v>
      </c>
      <c r="G35" s="9">
        <v>76.599999999999994</v>
      </c>
      <c r="H35" s="9">
        <v>281.3</v>
      </c>
      <c r="I35" s="2">
        <v>0.06</v>
      </c>
      <c r="J35" s="2">
        <v>7.4999999999999997E-2</v>
      </c>
      <c r="K35" s="2">
        <v>5.63</v>
      </c>
      <c r="L35" s="2">
        <v>14.71</v>
      </c>
      <c r="M35" s="2">
        <v>64.83</v>
      </c>
      <c r="N35" s="2">
        <v>62.52</v>
      </c>
      <c r="O35" s="2">
        <v>39.590000000000003</v>
      </c>
      <c r="P35" s="2">
        <v>5.09</v>
      </c>
    </row>
    <row r="36" spans="1:16" ht="12" customHeight="1" x14ac:dyDescent="0.25">
      <c r="A36" s="26">
        <v>423</v>
      </c>
      <c r="B36" s="52" t="s">
        <v>125</v>
      </c>
      <c r="C36" s="52"/>
      <c r="D36" s="41">
        <v>130</v>
      </c>
      <c r="E36" s="2">
        <v>17.5</v>
      </c>
      <c r="F36" s="2">
        <v>24.78</v>
      </c>
      <c r="G36" s="2">
        <v>37.380000000000003</v>
      </c>
      <c r="H36" s="2">
        <v>289.5</v>
      </c>
      <c r="I36" s="2">
        <v>0.59</v>
      </c>
      <c r="J36" s="2">
        <v>0.12</v>
      </c>
      <c r="K36" s="2">
        <v>33.75</v>
      </c>
      <c r="L36" s="2">
        <v>0.59</v>
      </c>
      <c r="M36" s="2">
        <v>84.15</v>
      </c>
      <c r="N36" s="2">
        <v>238.83</v>
      </c>
      <c r="O36" s="2">
        <v>77.040000000000006</v>
      </c>
      <c r="P36" s="2">
        <v>4.91</v>
      </c>
    </row>
    <row r="37" spans="1:16" ht="12" customHeight="1" x14ac:dyDescent="0.25">
      <c r="A37" s="26">
        <v>469</v>
      </c>
      <c r="B37" s="52" t="s">
        <v>84</v>
      </c>
      <c r="C37" s="52"/>
      <c r="D37" s="39">
        <v>150</v>
      </c>
      <c r="E37" s="2">
        <v>15.95</v>
      </c>
      <c r="F37" s="2">
        <v>12.94</v>
      </c>
      <c r="G37" s="2">
        <v>72.069999999999993</v>
      </c>
      <c r="H37" s="2">
        <v>297.83999999999997</v>
      </c>
      <c r="I37" s="2">
        <v>8.0000000000000002E-3</v>
      </c>
      <c r="J37" s="2">
        <v>2.63</v>
      </c>
      <c r="K37" s="2">
        <v>0</v>
      </c>
      <c r="L37" s="2">
        <v>0</v>
      </c>
      <c r="M37" s="2">
        <v>6.38</v>
      </c>
      <c r="N37" s="2">
        <v>15.75</v>
      </c>
      <c r="O37" s="2">
        <v>1</v>
      </c>
      <c r="P37" s="2">
        <v>0.2</v>
      </c>
    </row>
    <row r="38" spans="1:16" ht="12" customHeight="1" x14ac:dyDescent="0.25">
      <c r="A38" s="26">
        <v>628</v>
      </c>
      <c r="B38" s="52" t="s">
        <v>86</v>
      </c>
      <c r="C38" s="52"/>
      <c r="D38" s="39">
        <v>215</v>
      </c>
      <c r="E38" s="2">
        <v>0.4</v>
      </c>
      <c r="F38" s="2">
        <v>0</v>
      </c>
      <c r="G38" s="2">
        <v>25.02</v>
      </c>
      <c r="H38" s="2">
        <v>93</v>
      </c>
      <c r="I38" s="2">
        <v>0</v>
      </c>
      <c r="J38" s="2">
        <v>0.02</v>
      </c>
      <c r="K38" s="2">
        <v>0</v>
      </c>
      <c r="L38" s="2">
        <v>0</v>
      </c>
      <c r="M38" s="2">
        <v>5.4</v>
      </c>
      <c r="N38" s="2">
        <v>8.24</v>
      </c>
      <c r="O38" s="2">
        <v>4.4000000000000004</v>
      </c>
      <c r="P38" s="2">
        <v>0.88</v>
      </c>
    </row>
    <row r="39" spans="1:16" ht="12" customHeight="1" x14ac:dyDescent="0.25">
      <c r="A39" s="26">
        <v>1</v>
      </c>
      <c r="B39" s="52" t="s">
        <v>101</v>
      </c>
      <c r="C39" s="52"/>
      <c r="D39" s="6">
        <v>30</v>
      </c>
      <c r="E39" s="2">
        <v>2.1800000000000002</v>
      </c>
      <c r="F39" s="2">
        <v>0.43</v>
      </c>
      <c r="G39" s="2">
        <v>19.27</v>
      </c>
      <c r="H39" s="2">
        <v>90.48</v>
      </c>
      <c r="I39" s="2">
        <v>0.05</v>
      </c>
      <c r="J39" s="2">
        <v>1.2E-2</v>
      </c>
      <c r="K39" s="2">
        <v>0</v>
      </c>
      <c r="L39" s="2">
        <v>0.35</v>
      </c>
      <c r="M39" s="2">
        <v>8.98</v>
      </c>
      <c r="N39" s="2">
        <v>41.34</v>
      </c>
      <c r="O39" s="2">
        <v>9.76</v>
      </c>
      <c r="P39" s="2">
        <v>1.22</v>
      </c>
    </row>
    <row r="40" spans="1:16" ht="12" customHeight="1" x14ac:dyDescent="0.25">
      <c r="A40" s="26">
        <v>1</v>
      </c>
      <c r="B40" s="52" t="s">
        <v>81</v>
      </c>
      <c r="C40" s="52"/>
      <c r="D40" s="39">
        <v>30</v>
      </c>
      <c r="E40" s="2">
        <v>2.46</v>
      </c>
      <c r="F40" s="2">
        <v>0.64</v>
      </c>
      <c r="G40" s="2">
        <v>14.58</v>
      </c>
      <c r="H40" s="2">
        <v>76.5</v>
      </c>
      <c r="I40" s="2">
        <v>0.14000000000000001</v>
      </c>
      <c r="J40" s="2">
        <v>0.01</v>
      </c>
      <c r="K40" s="4">
        <v>0</v>
      </c>
      <c r="L40" s="2">
        <v>0.54</v>
      </c>
      <c r="M40" s="2">
        <v>27.1</v>
      </c>
      <c r="N40" s="2">
        <v>21</v>
      </c>
      <c r="O40" s="2">
        <v>10.68</v>
      </c>
      <c r="P40" s="2">
        <v>0.9</v>
      </c>
    </row>
    <row r="41" spans="1:16" ht="12" customHeight="1" x14ac:dyDescent="0.25">
      <c r="A41" s="53" t="s">
        <v>31</v>
      </c>
      <c r="B41" s="54"/>
      <c r="C41" s="54"/>
      <c r="D41" s="54"/>
      <c r="E41" s="2">
        <f>E34+E35+E36+E37+E38+E40+E39</f>
        <v>63.449999999999996</v>
      </c>
      <c r="F41" s="2">
        <f t="shared" ref="F41:P41" si="4">F34+F35+F36+F37+F38+F40+F39</f>
        <v>81.23</v>
      </c>
      <c r="G41" s="2">
        <f t="shared" si="4"/>
        <v>250.82000000000002</v>
      </c>
      <c r="H41" s="2">
        <f t="shared" si="4"/>
        <v>1161.6199999999999</v>
      </c>
      <c r="I41" s="2">
        <f t="shared" si="4"/>
        <v>1.048</v>
      </c>
      <c r="J41" s="2">
        <f t="shared" si="4"/>
        <v>3.0469999999999997</v>
      </c>
      <c r="K41" s="2">
        <f t="shared" si="4"/>
        <v>69.36</v>
      </c>
      <c r="L41" s="2">
        <f t="shared" si="4"/>
        <v>21.89</v>
      </c>
      <c r="M41" s="2">
        <f t="shared" si="4"/>
        <v>281.99000000000007</v>
      </c>
      <c r="N41" s="2">
        <f t="shared" si="4"/>
        <v>705.36</v>
      </c>
      <c r="O41" s="2">
        <f t="shared" si="4"/>
        <v>207.20000000000002</v>
      </c>
      <c r="P41" s="2">
        <f t="shared" si="4"/>
        <v>15.180000000000001</v>
      </c>
    </row>
    <row r="42" spans="1:16" ht="12" customHeight="1" x14ac:dyDescent="0.25">
      <c r="A42" s="53" t="s">
        <v>32</v>
      </c>
      <c r="B42" s="53"/>
      <c r="C42" s="53"/>
      <c r="D42" s="53"/>
      <c r="E42" s="2">
        <f>E32+E41</f>
        <v>90.81</v>
      </c>
      <c r="F42" s="2">
        <f t="shared" ref="F42:P42" si="5">F32+F41</f>
        <v>110.34</v>
      </c>
      <c r="G42" s="2">
        <f t="shared" si="5"/>
        <v>407.34000000000003</v>
      </c>
      <c r="H42" s="2">
        <f t="shared" si="5"/>
        <v>1835.6399999999999</v>
      </c>
      <c r="I42" s="2" t="e">
        <f t="shared" si="5"/>
        <v>#REF!</v>
      </c>
      <c r="J42" s="2" t="e">
        <f t="shared" si="5"/>
        <v>#REF!</v>
      </c>
      <c r="K42" s="2" t="e">
        <f t="shared" si="5"/>
        <v>#REF!</v>
      </c>
      <c r="L42" s="2" t="e">
        <f t="shared" si="5"/>
        <v>#REF!</v>
      </c>
      <c r="M42" s="2" t="e">
        <f t="shared" si="5"/>
        <v>#REF!</v>
      </c>
      <c r="N42" s="2" t="e">
        <f t="shared" si="5"/>
        <v>#REF!</v>
      </c>
      <c r="O42" s="2" t="e">
        <f t="shared" si="5"/>
        <v>#REF!</v>
      </c>
      <c r="P42" s="2" t="e">
        <f t="shared" si="5"/>
        <v>#REF!</v>
      </c>
    </row>
    <row r="43" spans="1:16" ht="12" customHeight="1" x14ac:dyDescent="0.25">
      <c r="A43" s="14"/>
      <c r="B43" s="14"/>
      <c r="C43" s="14"/>
      <c r="D43" s="14"/>
      <c r="E43" s="14" t="s">
        <v>96</v>
      </c>
      <c r="F43" s="14"/>
      <c r="G43" s="14"/>
      <c r="H43" s="14"/>
      <c r="I43" s="14"/>
      <c r="J43" s="14"/>
      <c r="K43" s="68" t="s">
        <v>33</v>
      </c>
      <c r="L43" s="68"/>
      <c r="M43" s="68"/>
      <c r="N43" s="68"/>
      <c r="O43" s="68"/>
      <c r="P43" s="68"/>
    </row>
    <row r="44" spans="1:16" ht="12" customHeight="1" x14ac:dyDescent="0.25">
      <c r="A44" s="69" t="s">
        <v>37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</row>
    <row r="45" spans="1:16" ht="12" customHeight="1" x14ac:dyDescent="0.25">
      <c r="A45" s="13" t="s">
        <v>97</v>
      </c>
      <c r="B45" s="14"/>
      <c r="C45" s="14"/>
      <c r="D45" s="36"/>
      <c r="E45" s="35" t="s">
        <v>1</v>
      </c>
      <c r="F45" s="70" t="s">
        <v>38</v>
      </c>
      <c r="G45" s="71"/>
      <c r="H45" s="71"/>
      <c r="I45" s="61" t="s">
        <v>3</v>
      </c>
      <c r="J45" s="61"/>
      <c r="K45" s="76" t="s">
        <v>4</v>
      </c>
      <c r="L45" s="76"/>
      <c r="M45" s="76"/>
      <c r="N45" s="76"/>
      <c r="O45" s="76"/>
      <c r="P45" s="76"/>
    </row>
    <row r="46" spans="1:16" ht="12" customHeight="1" x14ac:dyDescent="0.25">
      <c r="A46" s="35" t="s">
        <v>3</v>
      </c>
      <c r="B46" s="34" t="s">
        <v>4</v>
      </c>
      <c r="C46" s="14"/>
      <c r="D46" s="60" t="s">
        <v>5</v>
      </c>
      <c r="E46" s="60"/>
      <c r="F46" s="37">
        <v>1</v>
      </c>
      <c r="G46" s="14"/>
      <c r="H46" s="36"/>
      <c r="I46" s="61" t="s">
        <v>7</v>
      </c>
      <c r="J46" s="61"/>
      <c r="K46" s="62" t="s">
        <v>8</v>
      </c>
      <c r="L46" s="62"/>
      <c r="M46" s="62"/>
      <c r="N46" s="62"/>
      <c r="O46" s="62"/>
      <c r="P46" s="62"/>
    </row>
    <row r="47" spans="1:16" ht="12" customHeight="1" x14ac:dyDescent="0.25">
      <c r="A47" s="64" t="s">
        <v>9</v>
      </c>
      <c r="B47" s="64" t="s">
        <v>10</v>
      </c>
      <c r="C47" s="64"/>
      <c r="D47" s="64" t="s">
        <v>11</v>
      </c>
      <c r="E47" s="63" t="s">
        <v>12</v>
      </c>
      <c r="F47" s="63"/>
      <c r="G47" s="63"/>
      <c r="H47" s="64" t="s">
        <v>13</v>
      </c>
      <c r="I47" s="63" t="s">
        <v>14</v>
      </c>
      <c r="J47" s="63"/>
      <c r="K47" s="63"/>
      <c r="L47" s="63"/>
      <c r="M47" s="63" t="s">
        <v>15</v>
      </c>
      <c r="N47" s="63"/>
      <c r="O47" s="63"/>
      <c r="P47" s="63"/>
    </row>
    <row r="48" spans="1:16" ht="12" customHeight="1" x14ac:dyDescent="0.25">
      <c r="A48" s="65"/>
      <c r="B48" s="66"/>
      <c r="C48" s="67"/>
      <c r="D48" s="65"/>
      <c r="E48" s="32" t="s">
        <v>16</v>
      </c>
      <c r="F48" s="32" t="s">
        <v>17</v>
      </c>
      <c r="G48" s="32" t="s">
        <v>18</v>
      </c>
      <c r="H48" s="65"/>
      <c r="I48" s="32" t="s">
        <v>19</v>
      </c>
      <c r="J48" s="32" t="s">
        <v>20</v>
      </c>
      <c r="K48" s="32" t="s">
        <v>21</v>
      </c>
      <c r="L48" s="32" t="s">
        <v>22</v>
      </c>
      <c r="M48" s="32" t="s">
        <v>23</v>
      </c>
      <c r="N48" s="32" t="s">
        <v>24</v>
      </c>
      <c r="O48" s="32" t="s">
        <v>25</v>
      </c>
      <c r="P48" s="32" t="s">
        <v>26</v>
      </c>
    </row>
    <row r="49" spans="1:16" ht="12" customHeight="1" x14ac:dyDescent="0.25">
      <c r="A49" s="33">
        <v>1</v>
      </c>
      <c r="B49" s="55">
        <v>2</v>
      </c>
      <c r="C49" s="55"/>
      <c r="D49" s="33">
        <v>3</v>
      </c>
      <c r="E49" s="33">
        <v>4</v>
      </c>
      <c r="F49" s="33">
        <v>5</v>
      </c>
      <c r="G49" s="33">
        <v>6</v>
      </c>
      <c r="H49" s="33">
        <v>7</v>
      </c>
      <c r="I49" s="33">
        <v>8</v>
      </c>
      <c r="J49" s="33">
        <v>9</v>
      </c>
      <c r="K49" s="33">
        <v>10</v>
      </c>
      <c r="L49" s="33">
        <v>11</v>
      </c>
      <c r="M49" s="33">
        <v>12</v>
      </c>
      <c r="N49" s="33">
        <v>13</v>
      </c>
      <c r="O49" s="33">
        <v>14</v>
      </c>
      <c r="P49" s="33">
        <v>15</v>
      </c>
    </row>
    <row r="50" spans="1:16" ht="12" customHeight="1" x14ac:dyDescent="0.25">
      <c r="A50" s="56" t="s">
        <v>27</v>
      </c>
      <c r="B50" s="57"/>
      <c r="C50" s="57"/>
      <c r="D50" s="57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 ht="12" customHeight="1" x14ac:dyDescent="0.25">
      <c r="A51" s="26">
        <v>1</v>
      </c>
      <c r="B51" s="78" t="s">
        <v>87</v>
      </c>
      <c r="C51" s="79"/>
      <c r="D51" s="39">
        <v>50</v>
      </c>
      <c r="E51" s="2">
        <v>6</v>
      </c>
      <c r="F51" s="2">
        <v>8.5</v>
      </c>
      <c r="G51" s="2">
        <v>8.3000000000000007</v>
      </c>
      <c r="H51" s="2">
        <v>79.400000000000006</v>
      </c>
      <c r="I51" s="4">
        <v>0.02</v>
      </c>
      <c r="J51" s="4">
        <v>0.15</v>
      </c>
      <c r="K51" s="4">
        <v>35.93</v>
      </c>
      <c r="L51" s="4">
        <v>0.11</v>
      </c>
      <c r="M51" s="4">
        <v>114.56</v>
      </c>
      <c r="N51" s="4">
        <v>104.09</v>
      </c>
      <c r="O51" s="4">
        <v>25.11</v>
      </c>
      <c r="P51" s="4">
        <v>6.45</v>
      </c>
    </row>
    <row r="52" spans="1:16" ht="12" customHeight="1" x14ac:dyDescent="0.25">
      <c r="A52" s="26">
        <v>257</v>
      </c>
      <c r="B52" s="78" t="s">
        <v>107</v>
      </c>
      <c r="C52" s="79"/>
      <c r="D52" s="39">
        <v>210</v>
      </c>
      <c r="E52" s="2">
        <v>3.71</v>
      </c>
      <c r="F52" s="2">
        <v>13.75</v>
      </c>
      <c r="G52" s="2">
        <v>39.74</v>
      </c>
      <c r="H52" s="2">
        <v>323.54000000000002</v>
      </c>
      <c r="I52" s="2">
        <v>0</v>
      </c>
      <c r="J52" s="2">
        <v>0.02</v>
      </c>
      <c r="K52" s="2">
        <v>0</v>
      </c>
      <c r="L52" s="2">
        <v>0</v>
      </c>
      <c r="M52" s="2">
        <v>5.4</v>
      </c>
      <c r="N52" s="2">
        <v>8.24</v>
      </c>
      <c r="O52" s="2">
        <v>4.4000000000000004</v>
      </c>
      <c r="P52" s="2">
        <v>0.88</v>
      </c>
    </row>
    <row r="53" spans="1:16" ht="12" customHeight="1" x14ac:dyDescent="0.25">
      <c r="A53" s="26">
        <v>628</v>
      </c>
      <c r="B53" s="78" t="s">
        <v>86</v>
      </c>
      <c r="C53" s="79"/>
      <c r="D53" s="39">
        <v>215</v>
      </c>
      <c r="E53" s="2">
        <v>0.4</v>
      </c>
      <c r="F53" s="2">
        <v>0</v>
      </c>
      <c r="G53" s="2">
        <v>25.02</v>
      </c>
      <c r="H53" s="2">
        <v>93</v>
      </c>
      <c r="I53" s="2">
        <v>0.05</v>
      </c>
      <c r="J53" s="2">
        <v>1.2E-2</v>
      </c>
      <c r="K53" s="2">
        <v>0</v>
      </c>
      <c r="L53" s="2">
        <v>0.35</v>
      </c>
      <c r="M53" s="2">
        <v>8.98</v>
      </c>
      <c r="N53" s="2">
        <v>41.34</v>
      </c>
      <c r="O53" s="2">
        <v>9.76</v>
      </c>
      <c r="P53" s="2">
        <v>1.22</v>
      </c>
    </row>
    <row r="54" spans="1:16" ht="12" customHeight="1" x14ac:dyDescent="0.25">
      <c r="A54" s="53" t="s">
        <v>28</v>
      </c>
      <c r="B54" s="54"/>
      <c r="C54" s="54"/>
      <c r="D54" s="54"/>
      <c r="E54" s="2">
        <f>E51+E52+E53</f>
        <v>10.110000000000001</v>
      </c>
      <c r="F54" s="2">
        <f t="shared" ref="F54:P54" si="6">F51+F52+F53</f>
        <v>22.25</v>
      </c>
      <c r="G54" s="2">
        <f t="shared" si="6"/>
        <v>73.06</v>
      </c>
      <c r="H54" s="2">
        <f t="shared" si="6"/>
        <v>495.94000000000005</v>
      </c>
      <c r="I54" s="2">
        <f t="shared" si="6"/>
        <v>7.0000000000000007E-2</v>
      </c>
      <c r="J54" s="2">
        <f t="shared" si="6"/>
        <v>0.182</v>
      </c>
      <c r="K54" s="2">
        <f t="shared" si="6"/>
        <v>35.93</v>
      </c>
      <c r="L54" s="2">
        <f t="shared" si="6"/>
        <v>0.45999999999999996</v>
      </c>
      <c r="M54" s="2">
        <f t="shared" si="6"/>
        <v>128.94</v>
      </c>
      <c r="N54" s="2">
        <f t="shared" si="6"/>
        <v>153.67000000000002</v>
      </c>
      <c r="O54" s="2">
        <f t="shared" si="6"/>
        <v>39.269999999999996</v>
      </c>
      <c r="P54" s="2">
        <f t="shared" si="6"/>
        <v>8.5500000000000007</v>
      </c>
    </row>
    <row r="55" spans="1:16" ht="12" customHeight="1" x14ac:dyDescent="0.25">
      <c r="A55" s="56" t="s">
        <v>29</v>
      </c>
      <c r="B55" s="57"/>
      <c r="C55" s="57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ht="12" customHeight="1" x14ac:dyDescent="0.25">
      <c r="A56" s="26" t="s">
        <v>95</v>
      </c>
      <c r="B56" s="78" t="s">
        <v>62</v>
      </c>
      <c r="C56" s="79"/>
      <c r="D56" s="39">
        <v>60</v>
      </c>
      <c r="E56" s="4">
        <v>0.6</v>
      </c>
      <c r="F56" s="4">
        <v>4.2</v>
      </c>
      <c r="G56" s="4">
        <v>4.2</v>
      </c>
      <c r="H56" s="4">
        <v>58.2</v>
      </c>
      <c r="I56" s="2">
        <v>0.2</v>
      </c>
      <c r="J56" s="2">
        <v>143</v>
      </c>
      <c r="K56" s="2">
        <v>0.12</v>
      </c>
      <c r="L56" s="2">
        <v>0.4</v>
      </c>
      <c r="M56" s="2">
        <v>232</v>
      </c>
      <c r="N56" s="2">
        <v>216</v>
      </c>
      <c r="O56" s="2">
        <v>23.2</v>
      </c>
      <c r="P56" s="2">
        <v>16.600000000000001</v>
      </c>
    </row>
    <row r="57" spans="1:16" ht="12" customHeight="1" x14ac:dyDescent="0.25">
      <c r="A57" s="10">
        <v>136</v>
      </c>
      <c r="B57" s="78" t="s">
        <v>74</v>
      </c>
      <c r="C57" s="79"/>
      <c r="D57" s="39">
        <v>200</v>
      </c>
      <c r="E57" s="2">
        <v>24.6</v>
      </c>
      <c r="F57" s="2">
        <v>35.4</v>
      </c>
      <c r="G57" s="2">
        <v>56.8</v>
      </c>
      <c r="H57" s="2">
        <v>292</v>
      </c>
      <c r="I57" s="2">
        <v>0.15</v>
      </c>
      <c r="J57" s="2">
        <v>0.62</v>
      </c>
      <c r="K57" s="2">
        <v>0.08</v>
      </c>
      <c r="L57" s="2">
        <v>0.24</v>
      </c>
      <c r="M57" s="2">
        <v>61.5</v>
      </c>
      <c r="N57" s="2">
        <v>261.12</v>
      </c>
      <c r="O57" s="2">
        <v>72.52</v>
      </c>
      <c r="P57" s="2">
        <v>21.46</v>
      </c>
    </row>
    <row r="58" spans="1:16" ht="12" customHeight="1" x14ac:dyDescent="0.25">
      <c r="A58" s="26">
        <v>324</v>
      </c>
      <c r="B58" s="78" t="s">
        <v>109</v>
      </c>
      <c r="C58" s="79"/>
      <c r="D58" s="39">
        <v>90</v>
      </c>
      <c r="E58" s="2">
        <v>23.94</v>
      </c>
      <c r="F58" s="2">
        <v>21.96</v>
      </c>
      <c r="G58" s="2">
        <v>34.47</v>
      </c>
      <c r="H58" s="2">
        <v>237.75</v>
      </c>
      <c r="I58" s="2">
        <v>0.37</v>
      </c>
      <c r="J58" s="2">
        <v>1.23</v>
      </c>
      <c r="K58" s="2">
        <v>0.1</v>
      </c>
      <c r="L58" s="2">
        <v>0.2</v>
      </c>
      <c r="M58" s="2">
        <v>86.29</v>
      </c>
      <c r="N58" s="2">
        <v>19.899999999999999</v>
      </c>
      <c r="O58" s="2">
        <v>26.5</v>
      </c>
      <c r="P58" s="2">
        <v>29.8</v>
      </c>
    </row>
    <row r="59" spans="1:16" ht="12" customHeight="1" x14ac:dyDescent="0.25">
      <c r="A59" s="26">
        <v>472</v>
      </c>
      <c r="B59" s="78" t="s">
        <v>49</v>
      </c>
      <c r="C59" s="79"/>
      <c r="D59" s="39">
        <v>150</v>
      </c>
      <c r="E59" s="2">
        <v>18.600000000000001</v>
      </c>
      <c r="F59" s="2">
        <v>17.8</v>
      </c>
      <c r="G59" s="2">
        <v>37.72</v>
      </c>
      <c r="H59" s="2">
        <v>232.65</v>
      </c>
      <c r="I59" s="2">
        <v>2</v>
      </c>
      <c r="J59" s="2">
        <v>1.44</v>
      </c>
      <c r="K59" s="2">
        <v>0.6</v>
      </c>
      <c r="L59" s="2">
        <v>0.06</v>
      </c>
      <c r="M59" s="2">
        <v>0.6</v>
      </c>
      <c r="N59" s="2">
        <v>12.3</v>
      </c>
      <c r="O59" s="2">
        <v>3.9</v>
      </c>
      <c r="P59" s="2">
        <v>0.11</v>
      </c>
    </row>
    <row r="60" spans="1:16" ht="12" customHeight="1" x14ac:dyDescent="0.25">
      <c r="A60" s="26">
        <v>588</v>
      </c>
      <c r="B60" s="52" t="s">
        <v>36</v>
      </c>
      <c r="C60" s="52"/>
      <c r="D60" s="39">
        <v>200</v>
      </c>
      <c r="E60" s="2">
        <v>0.44</v>
      </c>
      <c r="F60" s="4">
        <v>0</v>
      </c>
      <c r="G60" s="2">
        <v>48.88</v>
      </c>
      <c r="H60" s="2">
        <v>195.6</v>
      </c>
      <c r="I60" s="2">
        <v>0.02</v>
      </c>
      <c r="J60" s="2">
        <v>4.3</v>
      </c>
      <c r="K60" s="2">
        <v>0</v>
      </c>
      <c r="L60" s="2">
        <v>0.08</v>
      </c>
      <c r="M60" s="2">
        <v>22</v>
      </c>
      <c r="N60" s="2">
        <v>16</v>
      </c>
      <c r="O60" s="2">
        <v>14</v>
      </c>
      <c r="P60" s="2">
        <v>1.1000000000000001</v>
      </c>
    </row>
    <row r="61" spans="1:16" ht="12" customHeight="1" x14ac:dyDescent="0.25">
      <c r="A61" s="26">
        <v>1</v>
      </c>
      <c r="B61" s="78" t="s">
        <v>101</v>
      </c>
      <c r="C61" s="79"/>
      <c r="D61" s="39">
        <v>30</v>
      </c>
      <c r="E61" s="2">
        <v>2.1800000000000002</v>
      </c>
      <c r="F61" s="2">
        <v>0.43</v>
      </c>
      <c r="G61" s="2">
        <v>19.27</v>
      </c>
      <c r="H61" s="2">
        <v>90.48</v>
      </c>
      <c r="I61" s="2">
        <v>0.05</v>
      </c>
      <c r="J61" s="2">
        <v>1.2E-2</v>
      </c>
      <c r="K61" s="2">
        <v>0</v>
      </c>
      <c r="L61" s="2">
        <v>0.35</v>
      </c>
      <c r="M61" s="2">
        <v>8.98</v>
      </c>
      <c r="N61" s="2">
        <v>41.34</v>
      </c>
      <c r="O61" s="2">
        <v>9.76</v>
      </c>
      <c r="P61" s="2">
        <v>1.22</v>
      </c>
    </row>
    <row r="62" spans="1:16" ht="12" customHeight="1" x14ac:dyDescent="0.25">
      <c r="A62" s="26">
        <v>1</v>
      </c>
      <c r="B62" s="78" t="s">
        <v>81</v>
      </c>
      <c r="C62" s="79"/>
      <c r="D62" s="39">
        <v>30</v>
      </c>
      <c r="E62" s="2">
        <v>2.46</v>
      </c>
      <c r="F62" s="2">
        <v>0.64</v>
      </c>
      <c r="G62" s="2">
        <v>14.58</v>
      </c>
      <c r="H62" s="2">
        <v>76.5</v>
      </c>
      <c r="I62" s="2">
        <v>0.14000000000000001</v>
      </c>
      <c r="J62" s="2">
        <v>0.01</v>
      </c>
      <c r="K62" s="4">
        <v>0</v>
      </c>
      <c r="L62" s="2">
        <v>0.54</v>
      </c>
      <c r="M62" s="2">
        <v>27.1</v>
      </c>
      <c r="N62" s="2">
        <v>21</v>
      </c>
      <c r="O62" s="2">
        <v>10.68</v>
      </c>
      <c r="P62" s="2">
        <v>0.9</v>
      </c>
    </row>
    <row r="63" spans="1:16" ht="12" customHeight="1" x14ac:dyDescent="0.25">
      <c r="A63" s="53" t="s">
        <v>31</v>
      </c>
      <c r="B63" s="54"/>
      <c r="C63" s="54"/>
      <c r="D63" s="54"/>
      <c r="E63" s="2">
        <f>E56+E57+E59+E60+E62+E61+E58</f>
        <v>72.820000000000007</v>
      </c>
      <c r="F63" s="2">
        <f t="shared" ref="F63:P63" si="7">F56+F57+F59+F60+F62+F61+F58</f>
        <v>80.430000000000007</v>
      </c>
      <c r="G63" s="2">
        <f t="shared" si="7"/>
        <v>215.92000000000002</v>
      </c>
      <c r="H63" s="4">
        <f>H56+H57+H59+H60+H62+H61+H58</f>
        <v>1183.18</v>
      </c>
      <c r="I63" s="2">
        <f t="shared" si="7"/>
        <v>2.93</v>
      </c>
      <c r="J63" s="2">
        <f t="shared" si="7"/>
        <v>150.61199999999999</v>
      </c>
      <c r="K63" s="2">
        <f t="shared" si="7"/>
        <v>0.9</v>
      </c>
      <c r="L63" s="2">
        <f t="shared" si="7"/>
        <v>1.8699999999999999</v>
      </c>
      <c r="M63" s="2">
        <f t="shared" si="7"/>
        <v>438.47000000000008</v>
      </c>
      <c r="N63" s="2">
        <f t="shared" si="7"/>
        <v>587.66000000000008</v>
      </c>
      <c r="O63" s="2">
        <f t="shared" si="7"/>
        <v>160.56</v>
      </c>
      <c r="P63" s="2">
        <f t="shared" si="7"/>
        <v>71.19</v>
      </c>
    </row>
    <row r="64" spans="1:16" ht="12" customHeight="1" x14ac:dyDescent="0.25">
      <c r="A64" s="53" t="s">
        <v>32</v>
      </c>
      <c r="B64" s="53"/>
      <c r="C64" s="53"/>
      <c r="D64" s="53"/>
      <c r="E64" s="2">
        <f t="shared" ref="E64:P64" si="8">E54+E63</f>
        <v>82.93</v>
      </c>
      <c r="F64" s="2">
        <f t="shared" si="8"/>
        <v>102.68</v>
      </c>
      <c r="G64" s="2">
        <f t="shared" si="8"/>
        <v>288.98</v>
      </c>
      <c r="H64" s="2">
        <f t="shared" si="8"/>
        <v>1679.1200000000001</v>
      </c>
      <c r="I64" s="2">
        <f t="shared" si="8"/>
        <v>3</v>
      </c>
      <c r="J64" s="2">
        <f t="shared" si="8"/>
        <v>150.79399999999998</v>
      </c>
      <c r="K64" s="2">
        <f t="shared" si="8"/>
        <v>36.83</v>
      </c>
      <c r="L64" s="2">
        <f t="shared" si="8"/>
        <v>2.33</v>
      </c>
      <c r="M64" s="2">
        <f t="shared" si="8"/>
        <v>567.41000000000008</v>
      </c>
      <c r="N64" s="2">
        <f t="shared" si="8"/>
        <v>741.33000000000015</v>
      </c>
      <c r="O64" s="2">
        <f t="shared" si="8"/>
        <v>199.82999999999998</v>
      </c>
      <c r="P64" s="2">
        <f t="shared" si="8"/>
        <v>79.739999999999995</v>
      </c>
    </row>
    <row r="65" spans="1:16" ht="12" customHeight="1" x14ac:dyDescent="0.25">
      <c r="A65" s="14"/>
      <c r="B65" s="14"/>
      <c r="C65" s="14"/>
      <c r="D65" s="14"/>
      <c r="E65" s="14" t="s">
        <v>96</v>
      </c>
      <c r="F65" s="14"/>
      <c r="G65" s="14"/>
      <c r="H65" s="14"/>
      <c r="I65" s="14"/>
      <c r="J65" s="14"/>
      <c r="K65" s="68" t="s">
        <v>33</v>
      </c>
      <c r="L65" s="68"/>
      <c r="M65" s="68"/>
      <c r="N65" s="68"/>
      <c r="O65" s="68"/>
      <c r="P65" s="68"/>
    </row>
    <row r="66" spans="1:16" ht="12" customHeight="1" x14ac:dyDescent="0.25">
      <c r="A66" s="69" t="s">
        <v>39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</row>
    <row r="67" spans="1:16" ht="12" customHeight="1" x14ac:dyDescent="0.25">
      <c r="A67" s="13" t="s">
        <v>97</v>
      </c>
      <c r="B67" s="14"/>
      <c r="C67" s="14"/>
      <c r="D67" s="36"/>
      <c r="E67" s="35" t="s">
        <v>1</v>
      </c>
      <c r="F67" s="70" t="s">
        <v>40</v>
      </c>
      <c r="G67" s="71"/>
      <c r="H67" s="71"/>
      <c r="I67" s="61" t="s">
        <v>3</v>
      </c>
      <c r="J67" s="61"/>
      <c r="K67" s="76" t="s">
        <v>4</v>
      </c>
      <c r="L67" s="76"/>
      <c r="M67" s="76"/>
      <c r="N67" s="76"/>
      <c r="O67" s="76"/>
      <c r="P67" s="76"/>
    </row>
    <row r="68" spans="1:16" ht="12" customHeight="1" x14ac:dyDescent="0.25">
      <c r="A68" s="35" t="s">
        <v>3</v>
      </c>
      <c r="B68" s="34" t="s">
        <v>4</v>
      </c>
      <c r="C68" s="14"/>
      <c r="D68" s="60" t="s">
        <v>5</v>
      </c>
      <c r="E68" s="60"/>
      <c r="F68" s="37">
        <v>1</v>
      </c>
      <c r="G68" s="14"/>
      <c r="H68" s="36"/>
      <c r="I68" s="61" t="s">
        <v>7</v>
      </c>
      <c r="J68" s="61"/>
      <c r="K68" s="62" t="s">
        <v>8</v>
      </c>
      <c r="L68" s="62"/>
      <c r="M68" s="62"/>
      <c r="N68" s="62"/>
      <c r="O68" s="62"/>
      <c r="P68" s="62"/>
    </row>
    <row r="69" spans="1:16" ht="12" customHeight="1" x14ac:dyDescent="0.25">
      <c r="A69" s="64" t="s">
        <v>9</v>
      </c>
      <c r="B69" s="64" t="s">
        <v>10</v>
      </c>
      <c r="C69" s="64"/>
      <c r="D69" s="64" t="s">
        <v>11</v>
      </c>
      <c r="E69" s="63" t="s">
        <v>12</v>
      </c>
      <c r="F69" s="63"/>
      <c r="G69" s="63"/>
      <c r="H69" s="64" t="s">
        <v>13</v>
      </c>
      <c r="I69" s="63" t="s">
        <v>14</v>
      </c>
      <c r="J69" s="63"/>
      <c r="K69" s="63"/>
      <c r="L69" s="63"/>
      <c r="M69" s="63" t="s">
        <v>15</v>
      </c>
      <c r="N69" s="63"/>
      <c r="O69" s="63"/>
      <c r="P69" s="63"/>
    </row>
    <row r="70" spans="1:16" ht="12" customHeight="1" x14ac:dyDescent="0.25">
      <c r="A70" s="65"/>
      <c r="B70" s="66"/>
      <c r="C70" s="67"/>
      <c r="D70" s="65"/>
      <c r="E70" s="32" t="s">
        <v>16</v>
      </c>
      <c r="F70" s="32" t="s">
        <v>17</v>
      </c>
      <c r="G70" s="32" t="s">
        <v>18</v>
      </c>
      <c r="H70" s="65"/>
      <c r="I70" s="32" t="s">
        <v>19</v>
      </c>
      <c r="J70" s="32" t="s">
        <v>20</v>
      </c>
      <c r="K70" s="32" t="s">
        <v>21</v>
      </c>
      <c r="L70" s="32" t="s">
        <v>22</v>
      </c>
      <c r="M70" s="32" t="s">
        <v>23</v>
      </c>
      <c r="N70" s="32" t="s">
        <v>24</v>
      </c>
      <c r="O70" s="32" t="s">
        <v>25</v>
      </c>
      <c r="P70" s="32" t="s">
        <v>26</v>
      </c>
    </row>
    <row r="71" spans="1:16" ht="12" customHeight="1" x14ac:dyDescent="0.25">
      <c r="A71" s="33">
        <v>1</v>
      </c>
      <c r="B71" s="55">
        <v>2</v>
      </c>
      <c r="C71" s="55"/>
      <c r="D71" s="33">
        <v>3</v>
      </c>
      <c r="E71" s="33">
        <v>4</v>
      </c>
      <c r="F71" s="33">
        <v>5</v>
      </c>
      <c r="G71" s="33">
        <v>6</v>
      </c>
      <c r="H71" s="33">
        <v>7</v>
      </c>
      <c r="I71" s="33">
        <v>8</v>
      </c>
      <c r="J71" s="33">
        <v>9</v>
      </c>
      <c r="K71" s="33">
        <v>10</v>
      </c>
      <c r="L71" s="33">
        <v>11</v>
      </c>
      <c r="M71" s="33">
        <v>12</v>
      </c>
      <c r="N71" s="33">
        <v>13</v>
      </c>
      <c r="O71" s="33">
        <v>14</v>
      </c>
      <c r="P71" s="33">
        <v>15</v>
      </c>
    </row>
    <row r="72" spans="1:16" ht="12" customHeight="1" x14ac:dyDescent="0.25">
      <c r="A72" s="56" t="s">
        <v>27</v>
      </c>
      <c r="B72" s="56"/>
      <c r="C72" s="56"/>
      <c r="D72" s="57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2" customHeight="1" x14ac:dyDescent="0.25">
      <c r="A73" s="26">
        <v>3</v>
      </c>
      <c r="B73" s="52" t="s">
        <v>85</v>
      </c>
      <c r="C73" s="52"/>
      <c r="D73" s="27">
        <v>40</v>
      </c>
      <c r="E73" s="2">
        <v>2.21</v>
      </c>
      <c r="F73" s="2">
        <v>9.1199999999999992</v>
      </c>
      <c r="G73" s="2">
        <v>15.4</v>
      </c>
      <c r="H73" s="2">
        <v>154</v>
      </c>
      <c r="I73" s="2">
        <v>0.04</v>
      </c>
      <c r="J73" s="2">
        <v>0.16</v>
      </c>
      <c r="K73" s="2">
        <v>65</v>
      </c>
      <c r="L73" s="2">
        <v>0.1</v>
      </c>
      <c r="M73" s="2">
        <v>122.01</v>
      </c>
      <c r="N73" s="2">
        <v>92.6</v>
      </c>
      <c r="O73" s="2">
        <v>14</v>
      </c>
      <c r="P73" s="2">
        <v>0.14000000000000001</v>
      </c>
    </row>
    <row r="74" spans="1:16" ht="12" customHeight="1" x14ac:dyDescent="0.25">
      <c r="A74" s="26">
        <v>161</v>
      </c>
      <c r="B74" s="52" t="s">
        <v>113</v>
      </c>
      <c r="C74" s="52"/>
      <c r="D74" s="39">
        <v>200</v>
      </c>
      <c r="E74" s="2">
        <v>1.64</v>
      </c>
      <c r="F74" s="2">
        <v>3.77</v>
      </c>
      <c r="G74" s="2">
        <v>18.43</v>
      </c>
      <c r="H74" s="2">
        <v>59.84</v>
      </c>
      <c r="I74" s="4">
        <v>0</v>
      </c>
      <c r="J74" s="2">
        <v>0.2</v>
      </c>
      <c r="K74" s="4">
        <v>0</v>
      </c>
      <c r="L74" s="2">
        <v>0.01</v>
      </c>
      <c r="M74" s="2">
        <v>13.15</v>
      </c>
      <c r="N74" s="2">
        <v>18.02</v>
      </c>
      <c r="O74" s="2">
        <v>9.64</v>
      </c>
      <c r="P74" s="2">
        <v>1.73</v>
      </c>
    </row>
    <row r="75" spans="1:16" ht="12" customHeight="1" x14ac:dyDescent="0.25">
      <c r="A75" s="26">
        <v>1047</v>
      </c>
      <c r="B75" s="78" t="s">
        <v>45</v>
      </c>
      <c r="C75" s="79"/>
      <c r="D75" s="46">
        <v>200</v>
      </c>
      <c r="E75" s="4">
        <v>0.01</v>
      </c>
      <c r="F75" s="4">
        <v>0</v>
      </c>
      <c r="G75" s="4">
        <v>27.3</v>
      </c>
      <c r="H75" s="4">
        <v>128</v>
      </c>
      <c r="I75" s="2">
        <v>0.05</v>
      </c>
      <c r="J75" s="2">
        <v>1.2E-2</v>
      </c>
      <c r="K75" s="2">
        <v>0</v>
      </c>
      <c r="L75" s="2">
        <v>0.35</v>
      </c>
      <c r="M75" s="2">
        <v>8.98</v>
      </c>
      <c r="N75" s="2">
        <v>41.34</v>
      </c>
      <c r="O75" s="2">
        <v>9.76</v>
      </c>
      <c r="P75" s="2">
        <v>1.22</v>
      </c>
    </row>
    <row r="76" spans="1:16" ht="12" customHeight="1" x14ac:dyDescent="0.25">
      <c r="A76" s="53" t="s">
        <v>28</v>
      </c>
      <c r="B76" s="54"/>
      <c r="C76" s="54"/>
      <c r="D76" s="54"/>
      <c r="E76" s="2">
        <f>E73+E74+E75</f>
        <v>3.8599999999999994</v>
      </c>
      <c r="F76" s="2">
        <f t="shared" ref="F76:P76" si="9">F73+F74+F75</f>
        <v>12.889999999999999</v>
      </c>
      <c r="G76" s="2">
        <f t="shared" si="9"/>
        <v>61.129999999999995</v>
      </c>
      <c r="H76" s="2">
        <f t="shared" si="9"/>
        <v>341.84000000000003</v>
      </c>
      <c r="I76" s="2">
        <f t="shared" si="9"/>
        <v>0.09</v>
      </c>
      <c r="J76" s="2">
        <f t="shared" si="9"/>
        <v>0.372</v>
      </c>
      <c r="K76" s="2">
        <f t="shared" si="9"/>
        <v>65</v>
      </c>
      <c r="L76" s="2">
        <f t="shared" si="9"/>
        <v>0.45999999999999996</v>
      </c>
      <c r="M76" s="2">
        <f t="shared" si="9"/>
        <v>144.13999999999999</v>
      </c>
      <c r="N76" s="2">
        <f t="shared" si="9"/>
        <v>151.95999999999998</v>
      </c>
      <c r="O76" s="2">
        <f t="shared" si="9"/>
        <v>33.4</v>
      </c>
      <c r="P76" s="2">
        <f t="shared" si="9"/>
        <v>3.09</v>
      </c>
    </row>
    <row r="77" spans="1:16" ht="12" customHeight="1" x14ac:dyDescent="0.25">
      <c r="A77" s="56" t="s">
        <v>29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ht="12" customHeight="1" x14ac:dyDescent="0.25">
      <c r="A78" s="26" t="s">
        <v>95</v>
      </c>
      <c r="B78" s="52" t="s">
        <v>111</v>
      </c>
      <c r="C78" s="52"/>
      <c r="D78" s="39">
        <v>60</v>
      </c>
      <c r="E78" s="2">
        <v>4.2</v>
      </c>
      <c r="F78" s="2">
        <v>0.3</v>
      </c>
      <c r="G78" s="2">
        <v>12</v>
      </c>
      <c r="H78" s="2">
        <v>67.2</v>
      </c>
      <c r="I78" s="7">
        <v>0.15</v>
      </c>
      <c r="J78" s="7">
        <v>21.75</v>
      </c>
      <c r="K78" s="7">
        <v>0</v>
      </c>
      <c r="L78" s="7">
        <v>0.4</v>
      </c>
      <c r="M78" s="7">
        <v>30.65</v>
      </c>
      <c r="N78" s="7">
        <v>89.1</v>
      </c>
      <c r="O78" s="7">
        <v>45.03</v>
      </c>
      <c r="P78" s="7">
        <v>4.95</v>
      </c>
    </row>
    <row r="79" spans="1:16" ht="12" customHeight="1" x14ac:dyDescent="0.25">
      <c r="A79" s="26">
        <v>110</v>
      </c>
      <c r="B79" s="52" t="s">
        <v>102</v>
      </c>
      <c r="C79" s="52"/>
      <c r="D79" s="39">
        <v>200</v>
      </c>
      <c r="E79" s="7">
        <v>26.03</v>
      </c>
      <c r="F79" s="7">
        <v>45.95</v>
      </c>
      <c r="G79" s="7">
        <v>58.03</v>
      </c>
      <c r="H79" s="7">
        <v>326.12</v>
      </c>
      <c r="I79" s="2">
        <v>0.05</v>
      </c>
      <c r="J79" s="2">
        <v>0.08</v>
      </c>
      <c r="K79" s="2">
        <v>37.74</v>
      </c>
      <c r="L79" s="2">
        <v>15.2</v>
      </c>
      <c r="M79" s="2">
        <v>46.56</v>
      </c>
      <c r="N79" s="2">
        <v>58.33</v>
      </c>
      <c r="O79" s="2">
        <v>26.47</v>
      </c>
      <c r="P79" s="2">
        <v>4.05</v>
      </c>
    </row>
    <row r="80" spans="1:16" ht="12" customHeight="1" x14ac:dyDescent="0.25">
      <c r="A80" s="26">
        <v>91</v>
      </c>
      <c r="B80" s="78" t="s">
        <v>127</v>
      </c>
      <c r="C80" s="79"/>
      <c r="D80" s="47">
        <v>90</v>
      </c>
      <c r="E80" s="2">
        <v>21.29</v>
      </c>
      <c r="F80" s="2">
        <v>24.6</v>
      </c>
      <c r="G80" s="2">
        <v>62.4</v>
      </c>
      <c r="H80" s="2">
        <v>381.08</v>
      </c>
      <c r="I80" s="2">
        <v>0</v>
      </c>
      <c r="J80" s="2">
        <v>0.01</v>
      </c>
      <c r="K80" s="2">
        <v>24.46</v>
      </c>
      <c r="L80" s="2">
        <v>0.05</v>
      </c>
      <c r="M80" s="2">
        <v>0.98</v>
      </c>
      <c r="N80" s="2">
        <v>1.41</v>
      </c>
      <c r="O80" s="2">
        <v>0</v>
      </c>
      <c r="P80" s="2">
        <v>0.01</v>
      </c>
    </row>
    <row r="81" spans="1:16" ht="12" customHeight="1" x14ac:dyDescent="0.25">
      <c r="A81" s="26">
        <v>469</v>
      </c>
      <c r="B81" s="52" t="s">
        <v>30</v>
      </c>
      <c r="C81" s="52"/>
      <c r="D81" s="39">
        <v>150</v>
      </c>
      <c r="E81" s="2">
        <v>15.4</v>
      </c>
      <c r="F81" s="2">
        <v>17.5</v>
      </c>
      <c r="G81" s="2">
        <v>32.6</v>
      </c>
      <c r="H81" s="2">
        <v>287</v>
      </c>
      <c r="I81" s="2"/>
      <c r="J81" s="2"/>
      <c r="K81" s="2"/>
      <c r="L81" s="2"/>
      <c r="M81" s="2"/>
      <c r="N81" s="2"/>
      <c r="O81" s="2"/>
      <c r="P81" s="2"/>
    </row>
    <row r="82" spans="1:16" ht="12" customHeight="1" x14ac:dyDescent="0.25">
      <c r="A82" s="26">
        <v>629</v>
      </c>
      <c r="B82" s="48" t="s">
        <v>61</v>
      </c>
      <c r="C82" s="49"/>
      <c r="D82" s="46">
        <v>220</v>
      </c>
      <c r="E82" s="2">
        <v>0.46</v>
      </c>
      <c r="F82" s="2">
        <v>0</v>
      </c>
      <c r="G82" s="2">
        <v>27.26</v>
      </c>
      <c r="H82" s="2">
        <v>96.23</v>
      </c>
      <c r="I82" s="2">
        <v>0</v>
      </c>
      <c r="J82" s="2">
        <v>0.02</v>
      </c>
      <c r="K82" s="2">
        <v>0</v>
      </c>
      <c r="L82" s="2">
        <v>0</v>
      </c>
      <c r="M82" s="2">
        <v>5.4</v>
      </c>
      <c r="N82" s="2">
        <v>8.24</v>
      </c>
      <c r="O82" s="2">
        <v>4.4000000000000004</v>
      </c>
      <c r="P82" s="2">
        <v>0.88</v>
      </c>
    </row>
    <row r="83" spans="1:16" ht="12" customHeight="1" x14ac:dyDescent="0.25">
      <c r="A83" s="26">
        <v>1</v>
      </c>
      <c r="B83" s="52" t="s">
        <v>101</v>
      </c>
      <c r="C83" s="52"/>
      <c r="D83" s="39">
        <v>30</v>
      </c>
      <c r="E83" s="2">
        <v>2.1800000000000002</v>
      </c>
      <c r="F83" s="2">
        <v>0.43</v>
      </c>
      <c r="G83" s="2">
        <v>19.27</v>
      </c>
      <c r="H83" s="2">
        <v>90.48</v>
      </c>
      <c r="I83" s="2">
        <v>0.05</v>
      </c>
      <c r="J83" s="2">
        <v>1.2E-2</v>
      </c>
      <c r="K83" s="2">
        <v>0</v>
      </c>
      <c r="L83" s="2">
        <v>0.35</v>
      </c>
      <c r="M83" s="2">
        <v>8.98</v>
      </c>
      <c r="N83" s="2">
        <v>41.34</v>
      </c>
      <c r="O83" s="2">
        <v>9.76</v>
      </c>
      <c r="P83" s="2">
        <v>1.22</v>
      </c>
    </row>
    <row r="84" spans="1:16" ht="12" customHeight="1" x14ac:dyDescent="0.25">
      <c r="A84" s="26">
        <v>1</v>
      </c>
      <c r="B84" s="52" t="s">
        <v>81</v>
      </c>
      <c r="C84" s="52"/>
      <c r="D84" s="39">
        <v>30</v>
      </c>
      <c r="E84" s="2">
        <v>2.46</v>
      </c>
      <c r="F84" s="2">
        <v>0.64</v>
      </c>
      <c r="G84" s="2">
        <v>14.58</v>
      </c>
      <c r="H84" s="2">
        <v>76.5</v>
      </c>
      <c r="I84" s="2">
        <v>0.14000000000000001</v>
      </c>
      <c r="J84" s="2">
        <v>0.01</v>
      </c>
      <c r="K84" s="4">
        <v>0</v>
      </c>
      <c r="L84" s="2">
        <v>0.54</v>
      </c>
      <c r="M84" s="2">
        <v>27.1</v>
      </c>
      <c r="N84" s="2">
        <v>21</v>
      </c>
      <c r="O84" s="2">
        <v>10.68</v>
      </c>
      <c r="P84" s="2">
        <v>0.9</v>
      </c>
    </row>
    <row r="85" spans="1:16" ht="12" customHeight="1" x14ac:dyDescent="0.25">
      <c r="A85" s="53" t="s">
        <v>31</v>
      </c>
      <c r="B85" s="54"/>
      <c r="C85" s="54"/>
      <c r="D85" s="53"/>
      <c r="E85" s="2">
        <f>E78+E79+E80+E82+E84+E83+E81</f>
        <v>72.02</v>
      </c>
      <c r="F85" s="2">
        <f t="shared" ref="F85:H85" si="10">F78+F79+F80+F82+F84+F83+F81</f>
        <v>89.42</v>
      </c>
      <c r="G85" s="2">
        <f t="shared" si="10"/>
        <v>226.14000000000001</v>
      </c>
      <c r="H85" s="2">
        <f t="shared" si="10"/>
        <v>1324.61</v>
      </c>
      <c r="I85" s="2" t="e">
        <f>I78+I79+I80+I82+I84+#REF!+I83</f>
        <v>#REF!</v>
      </c>
      <c r="J85" s="2" t="e">
        <f>J78+J79+J80+J82+J84+#REF!+J83</f>
        <v>#REF!</v>
      </c>
      <c r="K85" s="2" t="e">
        <f>K78+K79+K80+K82+K84+#REF!+K83</f>
        <v>#REF!</v>
      </c>
      <c r="L85" s="2" t="e">
        <f>L78+L79+L80+L82+L84+#REF!+L83</f>
        <v>#REF!</v>
      </c>
      <c r="M85" s="2" t="e">
        <f>M78+M79+M80+M82+M84+#REF!+M83</f>
        <v>#REF!</v>
      </c>
      <c r="N85" s="2" t="e">
        <f>N78+N79+N80+N82+N84+#REF!+N83</f>
        <v>#REF!</v>
      </c>
      <c r="O85" s="2" t="e">
        <f>O78+O79+O80+O82+O84+#REF!+O83</f>
        <v>#REF!</v>
      </c>
      <c r="P85" s="2" t="e">
        <f>P78+P79+P80+P82+P84+#REF!+P83</f>
        <v>#REF!</v>
      </c>
    </row>
    <row r="86" spans="1:16" ht="12" customHeight="1" x14ac:dyDescent="0.25">
      <c r="A86" s="53" t="s">
        <v>32</v>
      </c>
      <c r="B86" s="53"/>
      <c r="C86" s="53"/>
      <c r="D86" s="53"/>
      <c r="E86" s="2">
        <f t="shared" ref="E86:P86" si="11">E85+E76</f>
        <v>75.88</v>
      </c>
      <c r="F86" s="2">
        <f t="shared" si="11"/>
        <v>102.31</v>
      </c>
      <c r="G86" s="2">
        <f t="shared" si="11"/>
        <v>287.27</v>
      </c>
      <c r="H86" s="2">
        <f t="shared" si="11"/>
        <v>1666.4499999999998</v>
      </c>
      <c r="I86" s="2" t="e">
        <f t="shared" si="11"/>
        <v>#REF!</v>
      </c>
      <c r="J86" s="2" t="e">
        <f t="shared" si="11"/>
        <v>#REF!</v>
      </c>
      <c r="K86" s="2" t="e">
        <f t="shared" si="11"/>
        <v>#REF!</v>
      </c>
      <c r="L86" s="2" t="e">
        <f t="shared" si="11"/>
        <v>#REF!</v>
      </c>
      <c r="M86" s="2" t="e">
        <f t="shared" si="11"/>
        <v>#REF!</v>
      </c>
      <c r="N86" s="2" t="e">
        <f t="shared" si="11"/>
        <v>#REF!</v>
      </c>
      <c r="O86" s="2" t="e">
        <f t="shared" si="11"/>
        <v>#REF!</v>
      </c>
      <c r="P86" s="2" t="e">
        <f t="shared" si="11"/>
        <v>#REF!</v>
      </c>
    </row>
    <row r="87" spans="1:16" ht="12" customHeight="1" x14ac:dyDescent="0.25">
      <c r="A87" s="14"/>
      <c r="B87" s="14"/>
      <c r="C87" s="14"/>
      <c r="D87" s="14"/>
      <c r="E87" s="14" t="s">
        <v>96</v>
      </c>
      <c r="F87" s="14"/>
      <c r="G87" s="14"/>
      <c r="H87" s="14"/>
      <c r="I87" s="14"/>
      <c r="J87" s="14"/>
      <c r="K87" s="68" t="s">
        <v>33</v>
      </c>
      <c r="L87" s="68"/>
      <c r="M87" s="68"/>
      <c r="N87" s="68"/>
      <c r="O87" s="68"/>
      <c r="P87" s="68"/>
    </row>
    <row r="88" spans="1:16" ht="12" customHeight="1" x14ac:dyDescent="0.25">
      <c r="A88" s="69" t="s">
        <v>41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</row>
    <row r="89" spans="1:16" ht="12" customHeight="1" x14ac:dyDescent="0.25">
      <c r="A89" s="13" t="s">
        <v>97</v>
      </c>
      <c r="B89" s="14"/>
      <c r="C89" s="14"/>
      <c r="D89" s="36"/>
      <c r="E89" s="35" t="s">
        <v>1</v>
      </c>
      <c r="F89" s="70" t="s">
        <v>42</v>
      </c>
      <c r="G89" s="71"/>
      <c r="H89" s="71"/>
      <c r="I89" s="61" t="s">
        <v>3</v>
      </c>
      <c r="J89" s="61"/>
      <c r="K89" s="76" t="s">
        <v>4</v>
      </c>
      <c r="L89" s="76"/>
      <c r="M89" s="76"/>
      <c r="N89" s="76"/>
      <c r="O89" s="76"/>
      <c r="P89" s="76"/>
    </row>
    <row r="90" spans="1:16" ht="12" customHeight="1" x14ac:dyDescent="0.25">
      <c r="A90" s="35" t="s">
        <v>3</v>
      </c>
      <c r="B90" s="34" t="s">
        <v>4</v>
      </c>
      <c r="C90" s="14"/>
      <c r="D90" s="60" t="s">
        <v>5</v>
      </c>
      <c r="E90" s="60"/>
      <c r="F90" s="37">
        <v>1</v>
      </c>
      <c r="G90" s="14"/>
      <c r="H90" s="36"/>
      <c r="I90" s="61" t="s">
        <v>7</v>
      </c>
      <c r="J90" s="61"/>
      <c r="K90" s="62" t="s">
        <v>8</v>
      </c>
      <c r="L90" s="62"/>
      <c r="M90" s="62"/>
      <c r="N90" s="62"/>
      <c r="O90" s="62"/>
      <c r="P90" s="62"/>
    </row>
    <row r="91" spans="1:16" ht="12" customHeight="1" x14ac:dyDescent="0.25">
      <c r="A91" s="64" t="s">
        <v>9</v>
      </c>
      <c r="B91" s="64" t="s">
        <v>10</v>
      </c>
      <c r="C91" s="64"/>
      <c r="D91" s="64" t="s">
        <v>11</v>
      </c>
      <c r="E91" s="63" t="s">
        <v>12</v>
      </c>
      <c r="F91" s="63"/>
      <c r="G91" s="63"/>
      <c r="H91" s="64" t="s">
        <v>13</v>
      </c>
      <c r="I91" s="63" t="s">
        <v>14</v>
      </c>
      <c r="J91" s="63"/>
      <c r="K91" s="63"/>
      <c r="L91" s="63"/>
      <c r="M91" s="63" t="s">
        <v>15</v>
      </c>
      <c r="N91" s="63"/>
      <c r="O91" s="63"/>
      <c r="P91" s="63"/>
    </row>
    <row r="92" spans="1:16" ht="12" customHeight="1" x14ac:dyDescent="0.25">
      <c r="A92" s="65"/>
      <c r="B92" s="66"/>
      <c r="C92" s="67"/>
      <c r="D92" s="65"/>
      <c r="E92" s="32" t="s">
        <v>16</v>
      </c>
      <c r="F92" s="32" t="s">
        <v>17</v>
      </c>
      <c r="G92" s="32" t="s">
        <v>18</v>
      </c>
      <c r="H92" s="65"/>
      <c r="I92" s="32" t="s">
        <v>19</v>
      </c>
      <c r="J92" s="32" t="s">
        <v>20</v>
      </c>
      <c r="K92" s="32" t="s">
        <v>21</v>
      </c>
      <c r="L92" s="32" t="s">
        <v>22</v>
      </c>
      <c r="M92" s="32" t="s">
        <v>23</v>
      </c>
      <c r="N92" s="32" t="s">
        <v>24</v>
      </c>
      <c r="O92" s="32" t="s">
        <v>25</v>
      </c>
      <c r="P92" s="32" t="s">
        <v>26</v>
      </c>
    </row>
    <row r="93" spans="1:16" ht="12" customHeight="1" x14ac:dyDescent="0.25">
      <c r="A93" s="33">
        <v>1</v>
      </c>
      <c r="B93" s="55">
        <v>2</v>
      </c>
      <c r="C93" s="55"/>
      <c r="D93" s="33">
        <v>3</v>
      </c>
      <c r="E93" s="33">
        <v>4</v>
      </c>
      <c r="F93" s="33">
        <v>5</v>
      </c>
      <c r="G93" s="33">
        <v>6</v>
      </c>
      <c r="H93" s="33">
        <v>7</v>
      </c>
      <c r="I93" s="33">
        <v>8</v>
      </c>
      <c r="J93" s="33">
        <v>9</v>
      </c>
      <c r="K93" s="33">
        <v>10</v>
      </c>
      <c r="L93" s="33">
        <v>11</v>
      </c>
      <c r="M93" s="33">
        <v>12</v>
      </c>
      <c r="N93" s="33">
        <v>13</v>
      </c>
      <c r="O93" s="33">
        <v>14</v>
      </c>
      <c r="P93" s="33">
        <v>15</v>
      </c>
    </row>
    <row r="94" spans="1:16" ht="12" customHeight="1" x14ac:dyDescent="0.25">
      <c r="A94" s="56" t="s">
        <v>27</v>
      </c>
      <c r="B94" s="56"/>
      <c r="C94" s="56"/>
      <c r="D94" s="57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1:16" ht="12" customHeight="1" x14ac:dyDescent="0.25">
      <c r="A95" s="26">
        <v>2</v>
      </c>
      <c r="B95" s="52" t="s">
        <v>78</v>
      </c>
      <c r="C95" s="52"/>
      <c r="D95" s="39">
        <v>55</v>
      </c>
      <c r="E95" s="2">
        <v>2.56</v>
      </c>
      <c r="F95" s="2">
        <v>5.8</v>
      </c>
      <c r="G95" s="2">
        <v>28.8</v>
      </c>
      <c r="H95" s="2">
        <v>93.5</v>
      </c>
      <c r="I95" s="4">
        <v>1.44</v>
      </c>
      <c r="J95" s="4">
        <v>1.44</v>
      </c>
      <c r="K95" s="4">
        <v>26.43</v>
      </c>
      <c r="L95" s="4">
        <v>3.63</v>
      </c>
      <c r="M95" s="4">
        <v>66.569999999999993</v>
      </c>
      <c r="N95" s="4">
        <v>58.66</v>
      </c>
      <c r="O95" s="4">
        <v>42.15</v>
      </c>
      <c r="P95" s="4">
        <v>25.75</v>
      </c>
    </row>
    <row r="96" spans="1:16" ht="12" customHeight="1" x14ac:dyDescent="0.25">
      <c r="A96" s="26">
        <v>257</v>
      </c>
      <c r="B96" s="52" t="s">
        <v>75</v>
      </c>
      <c r="C96" s="52"/>
      <c r="D96" s="39">
        <v>210</v>
      </c>
      <c r="E96" s="39">
        <v>12.48</v>
      </c>
      <c r="F96" s="39">
        <v>28.8</v>
      </c>
      <c r="G96" s="39">
        <v>37.4</v>
      </c>
      <c r="H96" s="39">
        <v>294.8</v>
      </c>
      <c r="I96" s="2">
        <v>0</v>
      </c>
      <c r="J96" s="2">
        <v>0.02</v>
      </c>
      <c r="K96" s="2">
        <v>0</v>
      </c>
      <c r="L96" s="2">
        <v>0</v>
      </c>
      <c r="M96" s="2">
        <v>5.4</v>
      </c>
      <c r="N96" s="2">
        <v>8.24</v>
      </c>
      <c r="O96" s="2">
        <v>4.4000000000000004</v>
      </c>
      <c r="P96" s="2">
        <v>0.88</v>
      </c>
    </row>
    <row r="97" spans="1:16" ht="12" customHeight="1" x14ac:dyDescent="0.25">
      <c r="A97" s="26">
        <v>591</v>
      </c>
      <c r="B97" s="52" t="s">
        <v>90</v>
      </c>
      <c r="C97" s="52"/>
      <c r="D97" s="39">
        <v>200</v>
      </c>
      <c r="E97" s="2">
        <v>0.92</v>
      </c>
      <c r="F97" s="2">
        <v>0</v>
      </c>
      <c r="G97" s="2">
        <v>42.08</v>
      </c>
      <c r="H97" s="2">
        <v>156.30000000000001</v>
      </c>
      <c r="I97" s="2">
        <v>0.05</v>
      </c>
      <c r="J97" s="2">
        <v>1.2E-2</v>
      </c>
      <c r="K97" s="2">
        <v>0</v>
      </c>
      <c r="L97" s="2">
        <v>0.35</v>
      </c>
      <c r="M97" s="2">
        <v>8.98</v>
      </c>
      <c r="N97" s="2">
        <v>41.34</v>
      </c>
      <c r="O97" s="2">
        <v>9.76</v>
      </c>
      <c r="P97" s="2">
        <v>1.22</v>
      </c>
    </row>
    <row r="98" spans="1:16" ht="12" customHeight="1" x14ac:dyDescent="0.25">
      <c r="A98" s="53" t="s">
        <v>28</v>
      </c>
      <c r="B98" s="53"/>
      <c r="C98" s="53"/>
      <c r="D98" s="54"/>
      <c r="E98" s="2">
        <f>E95+E96+E97</f>
        <v>15.96</v>
      </c>
      <c r="F98" s="2">
        <f t="shared" ref="F98:P98" si="12">F95+F96+F97</f>
        <v>34.6</v>
      </c>
      <c r="G98" s="2">
        <f t="shared" si="12"/>
        <v>108.28</v>
      </c>
      <c r="H98" s="2">
        <f t="shared" si="12"/>
        <v>544.6</v>
      </c>
      <c r="I98" s="2">
        <f t="shared" si="12"/>
        <v>1.49</v>
      </c>
      <c r="J98" s="2">
        <f t="shared" si="12"/>
        <v>1.472</v>
      </c>
      <c r="K98" s="2">
        <f t="shared" si="12"/>
        <v>26.43</v>
      </c>
      <c r="L98" s="2">
        <f t="shared" si="12"/>
        <v>3.98</v>
      </c>
      <c r="M98" s="2">
        <f t="shared" si="12"/>
        <v>80.95</v>
      </c>
      <c r="N98" s="2">
        <f t="shared" si="12"/>
        <v>108.24</v>
      </c>
      <c r="O98" s="2">
        <f t="shared" si="12"/>
        <v>56.309999999999995</v>
      </c>
      <c r="P98" s="2">
        <f t="shared" si="12"/>
        <v>27.849999999999998</v>
      </c>
    </row>
    <row r="99" spans="1:16" ht="12" customHeight="1" x14ac:dyDescent="0.25">
      <c r="A99" s="56" t="s">
        <v>29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1:16" ht="12" customHeight="1" x14ac:dyDescent="0.25">
      <c r="A100" s="26" t="s">
        <v>95</v>
      </c>
      <c r="B100" s="52" t="s">
        <v>94</v>
      </c>
      <c r="C100" s="52"/>
      <c r="D100" s="39">
        <v>60</v>
      </c>
      <c r="E100" s="2">
        <v>0.48</v>
      </c>
      <c r="F100" s="2">
        <v>0.06</v>
      </c>
      <c r="G100" s="2">
        <v>1.02</v>
      </c>
      <c r="H100" s="2">
        <v>11.6</v>
      </c>
      <c r="I100" s="10">
        <v>10.4</v>
      </c>
      <c r="J100" s="7">
        <v>42.3</v>
      </c>
      <c r="K100" s="7">
        <v>0.26</v>
      </c>
      <c r="L100" s="7">
        <v>2.6</v>
      </c>
      <c r="M100" s="7">
        <v>231.65</v>
      </c>
      <c r="N100" s="7">
        <v>289.89999999999998</v>
      </c>
      <c r="O100" s="7">
        <v>61.5</v>
      </c>
      <c r="P100" s="7">
        <v>28.96</v>
      </c>
    </row>
    <row r="101" spans="1:16" ht="12" customHeight="1" x14ac:dyDescent="0.25">
      <c r="A101" s="26">
        <v>129</v>
      </c>
      <c r="B101" s="52" t="s">
        <v>106</v>
      </c>
      <c r="C101" s="52"/>
      <c r="D101" s="41">
        <v>210</v>
      </c>
      <c r="E101" s="2">
        <v>18.75</v>
      </c>
      <c r="F101" s="2">
        <v>39.4</v>
      </c>
      <c r="G101" s="2">
        <v>64.53</v>
      </c>
      <c r="H101" s="2">
        <v>298.36</v>
      </c>
      <c r="I101" s="2"/>
      <c r="J101" s="2"/>
      <c r="K101" s="2"/>
      <c r="L101" s="2"/>
      <c r="M101" s="2"/>
      <c r="N101" s="2"/>
      <c r="O101" s="2"/>
      <c r="P101" s="2"/>
    </row>
    <row r="102" spans="1:16" ht="12" customHeight="1" x14ac:dyDescent="0.25">
      <c r="A102" s="26">
        <v>375</v>
      </c>
      <c r="B102" s="78" t="s">
        <v>122</v>
      </c>
      <c r="C102" s="79"/>
      <c r="D102" s="41">
        <v>90</v>
      </c>
      <c r="E102" s="2">
        <v>19.8</v>
      </c>
      <c r="F102" s="2">
        <v>21.1</v>
      </c>
      <c r="G102" s="2">
        <v>38.299999999999997</v>
      </c>
      <c r="H102" s="2">
        <v>265</v>
      </c>
      <c r="I102" s="2"/>
      <c r="J102" s="2"/>
      <c r="K102" s="2"/>
      <c r="L102" s="2"/>
      <c r="M102" s="2"/>
      <c r="N102" s="2"/>
      <c r="O102" s="2"/>
      <c r="P102" s="2"/>
    </row>
    <row r="103" spans="1:16" ht="12" customHeight="1" x14ac:dyDescent="0.25">
      <c r="A103" s="26">
        <v>468</v>
      </c>
      <c r="B103" s="52" t="s">
        <v>64</v>
      </c>
      <c r="C103" s="52"/>
      <c r="D103" s="39">
        <v>150</v>
      </c>
      <c r="E103" s="2">
        <v>14.82</v>
      </c>
      <c r="F103" s="2">
        <v>7.29</v>
      </c>
      <c r="G103" s="2">
        <v>35.72</v>
      </c>
      <c r="H103" s="2">
        <v>267.74</v>
      </c>
      <c r="I103" s="2"/>
      <c r="J103" s="2"/>
      <c r="K103" s="2"/>
      <c r="L103" s="2"/>
      <c r="M103" s="2"/>
      <c r="N103" s="2"/>
      <c r="O103" s="2"/>
      <c r="P103" s="2"/>
    </row>
    <row r="104" spans="1:16" ht="12" customHeight="1" x14ac:dyDescent="0.25">
      <c r="A104" s="26">
        <v>628</v>
      </c>
      <c r="B104" s="52" t="s">
        <v>86</v>
      </c>
      <c r="C104" s="52"/>
      <c r="D104" s="39">
        <v>215</v>
      </c>
      <c r="E104" s="2">
        <v>0.4</v>
      </c>
      <c r="F104" s="2">
        <v>0</v>
      </c>
      <c r="G104" s="2">
        <v>25.02</v>
      </c>
      <c r="H104" s="2">
        <v>93</v>
      </c>
      <c r="I104" s="2">
        <v>89.5</v>
      </c>
      <c r="J104" s="2">
        <v>0.18</v>
      </c>
      <c r="K104" s="2">
        <v>151.9</v>
      </c>
      <c r="L104" s="2">
        <v>0.83</v>
      </c>
      <c r="M104" s="2">
        <v>30.11</v>
      </c>
      <c r="N104" s="2">
        <v>48.3</v>
      </c>
      <c r="O104" s="2">
        <v>7.6</v>
      </c>
      <c r="P104" s="2">
        <v>0.6</v>
      </c>
    </row>
    <row r="105" spans="1:16" ht="12" customHeight="1" x14ac:dyDescent="0.25">
      <c r="A105" s="26">
        <v>1</v>
      </c>
      <c r="B105" s="52" t="s">
        <v>101</v>
      </c>
      <c r="C105" s="52"/>
      <c r="D105" s="39">
        <v>30</v>
      </c>
      <c r="E105" s="2">
        <v>2.1800000000000002</v>
      </c>
      <c r="F105" s="2">
        <v>0.43</v>
      </c>
      <c r="G105" s="2">
        <v>19.27</v>
      </c>
      <c r="H105" s="2">
        <v>90.48</v>
      </c>
      <c r="I105" s="2">
        <v>0.05</v>
      </c>
      <c r="J105" s="2">
        <v>1.2E-2</v>
      </c>
      <c r="K105" s="2">
        <v>0</v>
      </c>
      <c r="L105" s="2">
        <v>0.35</v>
      </c>
      <c r="M105" s="2">
        <v>8.98</v>
      </c>
      <c r="N105" s="2">
        <v>41.34</v>
      </c>
      <c r="O105" s="2">
        <v>9.76</v>
      </c>
      <c r="P105" s="2">
        <v>1.22</v>
      </c>
    </row>
    <row r="106" spans="1:16" ht="12" customHeight="1" x14ac:dyDescent="0.25">
      <c r="A106" s="26">
        <v>1</v>
      </c>
      <c r="B106" s="52" t="s">
        <v>81</v>
      </c>
      <c r="C106" s="52"/>
      <c r="D106" s="39">
        <v>30</v>
      </c>
      <c r="E106" s="2">
        <v>2.46</v>
      </c>
      <c r="F106" s="2">
        <v>0.64</v>
      </c>
      <c r="G106" s="2">
        <v>14.58</v>
      </c>
      <c r="H106" s="2">
        <v>76.5</v>
      </c>
      <c r="I106" s="2">
        <v>0.14000000000000001</v>
      </c>
      <c r="J106" s="2">
        <v>0.01</v>
      </c>
      <c r="K106" s="4">
        <v>0</v>
      </c>
      <c r="L106" s="2">
        <v>0.54</v>
      </c>
      <c r="M106" s="2">
        <v>27.1</v>
      </c>
      <c r="N106" s="2">
        <v>21</v>
      </c>
      <c r="O106" s="2">
        <v>10.68</v>
      </c>
      <c r="P106" s="2">
        <v>0.9</v>
      </c>
    </row>
    <row r="107" spans="1:16" ht="12" customHeight="1" x14ac:dyDescent="0.25">
      <c r="A107" s="53" t="s">
        <v>31</v>
      </c>
      <c r="B107" s="53"/>
      <c r="C107" s="53"/>
      <c r="D107" s="54"/>
      <c r="E107" s="4">
        <f>E100+E101+E104+E106+E105+E103+E102</f>
        <v>58.89</v>
      </c>
      <c r="F107" s="4">
        <f t="shared" ref="F107:H107" si="13">F100+F101+F104+F106+F105+F103+F102</f>
        <v>68.92</v>
      </c>
      <c r="G107" s="4">
        <f t="shared" si="13"/>
        <v>198.44</v>
      </c>
      <c r="H107" s="4">
        <f t="shared" si="13"/>
        <v>1102.68</v>
      </c>
      <c r="I107" s="2" t="e">
        <f>I100+#REF!+I104+#REF!+I106+I105</f>
        <v>#REF!</v>
      </c>
      <c r="J107" s="2" t="e">
        <f>J100+#REF!+J104+#REF!+J106+J105</f>
        <v>#REF!</v>
      </c>
      <c r="K107" s="2" t="e">
        <f>K100+#REF!+K104+#REF!+K106+K105</f>
        <v>#REF!</v>
      </c>
      <c r="L107" s="2" t="e">
        <f>L100+#REF!+L104+#REF!+L106+L105</f>
        <v>#REF!</v>
      </c>
      <c r="M107" s="2" t="e">
        <f>M100+#REF!+M104+#REF!+M106+M105</f>
        <v>#REF!</v>
      </c>
      <c r="N107" s="2" t="e">
        <f>N100+#REF!+N104+#REF!+N106+N105</f>
        <v>#REF!</v>
      </c>
      <c r="O107" s="2" t="e">
        <f>O100+#REF!+O104+#REF!+O106+O105</f>
        <v>#REF!</v>
      </c>
      <c r="P107" s="2" t="e">
        <f>P100+#REF!+P104+#REF!+P106+P105</f>
        <v>#REF!</v>
      </c>
    </row>
    <row r="108" spans="1:16" ht="12" customHeight="1" x14ac:dyDescent="0.25">
      <c r="A108" s="53" t="s">
        <v>32</v>
      </c>
      <c r="B108" s="53"/>
      <c r="C108" s="53"/>
      <c r="D108" s="53"/>
      <c r="E108" s="2">
        <f t="shared" ref="E108:P108" si="14">E98+E107</f>
        <v>74.849999999999994</v>
      </c>
      <c r="F108" s="2">
        <f t="shared" si="14"/>
        <v>103.52000000000001</v>
      </c>
      <c r="G108" s="2">
        <f t="shared" si="14"/>
        <v>306.72000000000003</v>
      </c>
      <c r="H108" s="2">
        <f t="shared" si="14"/>
        <v>1647.2800000000002</v>
      </c>
      <c r="I108" s="2" t="e">
        <f t="shared" si="14"/>
        <v>#REF!</v>
      </c>
      <c r="J108" s="2" t="e">
        <f t="shared" si="14"/>
        <v>#REF!</v>
      </c>
      <c r="K108" s="2" t="e">
        <f t="shared" si="14"/>
        <v>#REF!</v>
      </c>
      <c r="L108" s="2" t="e">
        <f t="shared" si="14"/>
        <v>#REF!</v>
      </c>
      <c r="M108" s="2" t="e">
        <f t="shared" si="14"/>
        <v>#REF!</v>
      </c>
      <c r="N108" s="2" t="e">
        <f t="shared" si="14"/>
        <v>#REF!</v>
      </c>
      <c r="O108" s="2" t="e">
        <f t="shared" si="14"/>
        <v>#REF!</v>
      </c>
      <c r="P108" s="2" t="e">
        <f t="shared" si="14"/>
        <v>#REF!</v>
      </c>
    </row>
    <row r="109" spans="1:16" ht="12" customHeight="1" x14ac:dyDescent="0.25">
      <c r="A109" s="14"/>
      <c r="B109" s="14"/>
      <c r="C109" s="14"/>
      <c r="D109" s="14"/>
      <c r="E109" s="14" t="s">
        <v>96</v>
      </c>
      <c r="F109" s="14"/>
      <c r="G109" s="14"/>
      <c r="H109" s="14"/>
      <c r="I109" s="14"/>
      <c r="J109" s="14"/>
      <c r="K109" s="68" t="s">
        <v>33</v>
      </c>
      <c r="L109" s="68"/>
      <c r="M109" s="68"/>
      <c r="N109" s="68"/>
      <c r="O109" s="68"/>
      <c r="P109" s="68"/>
    </row>
    <row r="110" spans="1:16" ht="12" customHeight="1" x14ac:dyDescent="0.25">
      <c r="A110" s="69" t="s">
        <v>43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1:16" ht="12" customHeight="1" x14ac:dyDescent="0.25">
      <c r="A111" s="13" t="s">
        <v>97</v>
      </c>
      <c r="B111" s="14"/>
      <c r="C111" s="14"/>
      <c r="D111" s="36"/>
      <c r="E111" s="35" t="s">
        <v>1</v>
      </c>
      <c r="F111" s="70" t="s">
        <v>2</v>
      </c>
      <c r="G111" s="71"/>
      <c r="H111" s="71"/>
      <c r="I111" s="61" t="s">
        <v>3</v>
      </c>
      <c r="J111" s="61"/>
      <c r="K111" s="76" t="s">
        <v>4</v>
      </c>
      <c r="L111" s="76"/>
      <c r="M111" s="76"/>
      <c r="N111" s="76"/>
      <c r="O111" s="76"/>
      <c r="P111" s="76"/>
    </row>
    <row r="112" spans="1:16" ht="12" customHeight="1" x14ac:dyDescent="0.25">
      <c r="A112" s="35" t="s">
        <v>3</v>
      </c>
      <c r="B112" s="34" t="s">
        <v>4</v>
      </c>
      <c r="C112" s="14"/>
      <c r="D112" s="60" t="s">
        <v>5</v>
      </c>
      <c r="E112" s="60"/>
      <c r="F112" s="37">
        <v>2</v>
      </c>
      <c r="G112" s="14"/>
      <c r="H112" s="36"/>
      <c r="I112" s="61" t="s">
        <v>7</v>
      </c>
      <c r="J112" s="61"/>
      <c r="K112" s="62" t="s">
        <v>8</v>
      </c>
      <c r="L112" s="62"/>
      <c r="M112" s="62"/>
      <c r="N112" s="62"/>
      <c r="O112" s="62"/>
      <c r="P112" s="62"/>
    </row>
    <row r="113" spans="1:16" ht="12" customHeight="1" x14ac:dyDescent="0.25">
      <c r="A113" s="64" t="s">
        <v>9</v>
      </c>
      <c r="B113" s="64" t="s">
        <v>10</v>
      </c>
      <c r="C113" s="64"/>
      <c r="D113" s="64" t="s">
        <v>11</v>
      </c>
      <c r="E113" s="63" t="s">
        <v>12</v>
      </c>
      <c r="F113" s="63"/>
      <c r="G113" s="63"/>
      <c r="H113" s="64" t="s">
        <v>13</v>
      </c>
      <c r="I113" s="63" t="s">
        <v>14</v>
      </c>
      <c r="J113" s="63"/>
      <c r="K113" s="63"/>
      <c r="L113" s="63"/>
      <c r="M113" s="63" t="s">
        <v>15</v>
      </c>
      <c r="N113" s="63"/>
      <c r="O113" s="63"/>
      <c r="P113" s="63"/>
    </row>
    <row r="114" spans="1:16" ht="12" customHeight="1" x14ac:dyDescent="0.25">
      <c r="A114" s="65"/>
      <c r="B114" s="66"/>
      <c r="C114" s="67"/>
      <c r="D114" s="65"/>
      <c r="E114" s="32" t="s">
        <v>16</v>
      </c>
      <c r="F114" s="32" t="s">
        <v>17</v>
      </c>
      <c r="G114" s="32" t="s">
        <v>18</v>
      </c>
      <c r="H114" s="65"/>
      <c r="I114" s="32" t="s">
        <v>19</v>
      </c>
      <c r="J114" s="32" t="s">
        <v>20</v>
      </c>
      <c r="K114" s="32" t="s">
        <v>21</v>
      </c>
      <c r="L114" s="32" t="s">
        <v>22</v>
      </c>
      <c r="M114" s="32" t="s">
        <v>23</v>
      </c>
      <c r="N114" s="32" t="s">
        <v>24</v>
      </c>
      <c r="O114" s="32" t="s">
        <v>25</v>
      </c>
      <c r="P114" s="32" t="s">
        <v>26</v>
      </c>
    </row>
    <row r="115" spans="1:16" ht="12" customHeight="1" x14ac:dyDescent="0.25">
      <c r="A115" s="33">
        <v>1</v>
      </c>
      <c r="B115" s="55">
        <v>2</v>
      </c>
      <c r="C115" s="55"/>
      <c r="D115" s="33">
        <v>3</v>
      </c>
      <c r="E115" s="33">
        <v>4</v>
      </c>
      <c r="F115" s="33">
        <v>5</v>
      </c>
      <c r="G115" s="33">
        <v>6</v>
      </c>
      <c r="H115" s="33">
        <v>7</v>
      </c>
      <c r="I115" s="33">
        <v>8</v>
      </c>
      <c r="J115" s="33">
        <v>9</v>
      </c>
      <c r="K115" s="33">
        <v>10</v>
      </c>
      <c r="L115" s="33">
        <v>11</v>
      </c>
      <c r="M115" s="33">
        <v>12</v>
      </c>
      <c r="N115" s="33">
        <v>13</v>
      </c>
      <c r="O115" s="33">
        <v>14</v>
      </c>
      <c r="P115" s="33">
        <v>15</v>
      </c>
    </row>
    <row r="116" spans="1:16" ht="12" customHeight="1" x14ac:dyDescent="0.25">
      <c r="A116" s="56" t="s">
        <v>27</v>
      </c>
      <c r="B116" s="56"/>
      <c r="C116" s="56"/>
      <c r="D116" s="57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1:16" ht="12" customHeight="1" x14ac:dyDescent="0.25">
      <c r="A117" s="26">
        <v>1</v>
      </c>
      <c r="B117" s="52" t="s">
        <v>87</v>
      </c>
      <c r="C117" s="52"/>
      <c r="D117" s="27">
        <v>50</v>
      </c>
      <c r="E117" s="2">
        <v>6</v>
      </c>
      <c r="F117" s="2">
        <v>8.5</v>
      </c>
      <c r="G117" s="2">
        <v>8.3000000000000007</v>
      </c>
      <c r="H117" s="2">
        <v>79.400000000000006</v>
      </c>
      <c r="I117" s="2">
        <v>0.08</v>
      </c>
      <c r="J117" s="2">
        <v>0.2</v>
      </c>
      <c r="K117" s="2">
        <v>43.72</v>
      </c>
      <c r="L117" s="2">
        <v>0.36</v>
      </c>
      <c r="M117" s="2">
        <v>157.13999999999999</v>
      </c>
      <c r="N117" s="2">
        <v>131.27000000000001</v>
      </c>
      <c r="O117" s="2">
        <v>21.34</v>
      </c>
      <c r="P117" s="2">
        <v>0.38</v>
      </c>
    </row>
    <row r="118" spans="1:16" ht="12" customHeight="1" x14ac:dyDescent="0.25">
      <c r="A118" s="26">
        <v>262</v>
      </c>
      <c r="B118" s="52" t="s">
        <v>82</v>
      </c>
      <c r="C118" s="52"/>
      <c r="D118" s="39">
        <v>210</v>
      </c>
      <c r="E118" s="2">
        <v>9.4</v>
      </c>
      <c r="F118" s="2">
        <v>10.56</v>
      </c>
      <c r="G118" s="2">
        <v>29.74</v>
      </c>
      <c r="H118" s="2">
        <v>396.78</v>
      </c>
      <c r="I118" s="4">
        <v>0</v>
      </c>
      <c r="J118" s="2">
        <v>0.2</v>
      </c>
      <c r="K118" s="4">
        <v>0</v>
      </c>
      <c r="L118" s="2">
        <v>0.01</v>
      </c>
      <c r="M118" s="2">
        <v>13.15</v>
      </c>
      <c r="N118" s="2">
        <v>18.02</v>
      </c>
      <c r="O118" s="2">
        <v>9.64</v>
      </c>
      <c r="P118" s="2">
        <v>1.73</v>
      </c>
    </row>
    <row r="119" spans="1:16" ht="12" customHeight="1" x14ac:dyDescent="0.25">
      <c r="A119" s="26">
        <v>588</v>
      </c>
      <c r="B119" s="52" t="s">
        <v>36</v>
      </c>
      <c r="C119" s="52"/>
      <c r="D119" s="39">
        <v>200</v>
      </c>
      <c r="E119" s="2">
        <v>0.44</v>
      </c>
      <c r="F119" s="4">
        <v>0</v>
      </c>
      <c r="G119" s="2">
        <v>48.88</v>
      </c>
      <c r="H119" s="2">
        <v>195.6</v>
      </c>
      <c r="I119" s="2">
        <v>0.05</v>
      </c>
      <c r="J119" s="2">
        <v>1.2E-2</v>
      </c>
      <c r="K119" s="2">
        <v>0</v>
      </c>
      <c r="L119" s="2">
        <v>0.35</v>
      </c>
      <c r="M119" s="2">
        <v>8.98</v>
      </c>
      <c r="N119" s="2">
        <v>41.34</v>
      </c>
      <c r="O119" s="2">
        <v>9.76</v>
      </c>
      <c r="P119" s="2">
        <v>1.22</v>
      </c>
    </row>
    <row r="120" spans="1:16" ht="12" customHeight="1" x14ac:dyDescent="0.25">
      <c r="A120" s="53" t="s">
        <v>28</v>
      </c>
      <c r="B120" s="53"/>
      <c r="C120" s="53"/>
      <c r="D120" s="54"/>
      <c r="E120" s="2">
        <f>E117+E118+E119</f>
        <v>15.84</v>
      </c>
      <c r="F120" s="2">
        <f t="shared" ref="F120:P120" si="15">F117+F118+F119</f>
        <v>19.060000000000002</v>
      </c>
      <c r="G120" s="2">
        <f t="shared" si="15"/>
        <v>86.92</v>
      </c>
      <c r="H120" s="2">
        <f t="shared" si="15"/>
        <v>671.78</v>
      </c>
      <c r="I120" s="2">
        <f t="shared" si="15"/>
        <v>0.13</v>
      </c>
      <c r="J120" s="2">
        <f t="shared" si="15"/>
        <v>0.41200000000000003</v>
      </c>
      <c r="K120" s="2">
        <f t="shared" si="15"/>
        <v>43.72</v>
      </c>
      <c r="L120" s="2">
        <f t="shared" si="15"/>
        <v>0.72</v>
      </c>
      <c r="M120" s="2">
        <f t="shared" si="15"/>
        <v>179.26999999999998</v>
      </c>
      <c r="N120" s="2">
        <f t="shared" si="15"/>
        <v>190.63000000000002</v>
      </c>
      <c r="O120" s="2">
        <f t="shared" si="15"/>
        <v>40.74</v>
      </c>
      <c r="P120" s="2">
        <f t="shared" si="15"/>
        <v>3.33</v>
      </c>
    </row>
    <row r="121" spans="1:16" ht="12" customHeight="1" x14ac:dyDescent="0.25">
      <c r="A121" s="56" t="s">
        <v>29</v>
      </c>
      <c r="B121" s="56"/>
      <c r="C121" s="56"/>
      <c r="D121" s="57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1:16" ht="12" customHeight="1" x14ac:dyDescent="0.25">
      <c r="A122" s="26" t="s">
        <v>95</v>
      </c>
      <c r="B122" s="52" t="s">
        <v>63</v>
      </c>
      <c r="C122" s="52"/>
      <c r="D122" s="39">
        <v>60</v>
      </c>
      <c r="E122" s="2">
        <v>2.16</v>
      </c>
      <c r="F122" s="2">
        <v>0.06</v>
      </c>
      <c r="G122" s="2">
        <v>5.9</v>
      </c>
      <c r="H122" s="2">
        <v>33</v>
      </c>
      <c r="I122" s="2">
        <v>0.06</v>
      </c>
      <c r="J122" s="2">
        <v>0.05</v>
      </c>
      <c r="K122" s="2">
        <v>3</v>
      </c>
      <c r="L122" s="2">
        <v>2.2599999999999998</v>
      </c>
      <c r="M122" s="2">
        <v>38.46</v>
      </c>
      <c r="N122" s="2">
        <v>63.17</v>
      </c>
      <c r="O122" s="2">
        <v>34.18</v>
      </c>
      <c r="P122" s="2">
        <v>2.7</v>
      </c>
    </row>
    <row r="123" spans="1:16" ht="12" customHeight="1" x14ac:dyDescent="0.25">
      <c r="A123" s="26">
        <v>138</v>
      </c>
      <c r="B123" s="52" t="s">
        <v>72</v>
      </c>
      <c r="C123" s="52"/>
      <c r="D123" s="39">
        <v>200</v>
      </c>
      <c r="E123" s="2">
        <v>19.72</v>
      </c>
      <c r="F123" s="2">
        <v>23.77</v>
      </c>
      <c r="G123" s="2">
        <v>36.93</v>
      </c>
      <c r="H123" s="2">
        <v>294.89999999999998</v>
      </c>
      <c r="I123" s="2">
        <v>2.68</v>
      </c>
      <c r="J123" s="2">
        <v>25.19</v>
      </c>
      <c r="K123" s="2">
        <v>9.4700000000000006</v>
      </c>
      <c r="L123" s="2">
        <v>1.02</v>
      </c>
      <c r="M123" s="2">
        <v>28.2</v>
      </c>
      <c r="N123" s="2">
        <v>251.53</v>
      </c>
      <c r="O123" s="2">
        <v>25.65</v>
      </c>
      <c r="P123" s="2">
        <v>8.7899999999999991</v>
      </c>
    </row>
    <row r="124" spans="1:16" ht="12" customHeight="1" x14ac:dyDescent="0.25">
      <c r="A124" s="26">
        <v>633</v>
      </c>
      <c r="B124" s="52" t="s">
        <v>116</v>
      </c>
      <c r="C124" s="52"/>
      <c r="D124" s="41">
        <v>130</v>
      </c>
      <c r="E124" s="2">
        <v>26.94</v>
      </c>
      <c r="F124" s="2">
        <v>28.02</v>
      </c>
      <c r="G124" s="2">
        <v>39.15</v>
      </c>
      <c r="H124" s="2">
        <v>241.59</v>
      </c>
      <c r="I124" s="2">
        <v>1.54</v>
      </c>
      <c r="J124" s="2">
        <v>1.27</v>
      </c>
      <c r="K124" s="2">
        <v>50.63</v>
      </c>
      <c r="L124" s="2">
        <v>1.1299999999999999</v>
      </c>
      <c r="M124" s="2">
        <v>27.23</v>
      </c>
      <c r="N124" s="2">
        <v>378.41</v>
      </c>
      <c r="O124" s="2">
        <v>252</v>
      </c>
      <c r="P124" s="2">
        <v>8.4600000000000009</v>
      </c>
    </row>
    <row r="125" spans="1:16" ht="12" customHeight="1" x14ac:dyDescent="0.25">
      <c r="A125" s="26">
        <v>469</v>
      </c>
      <c r="B125" s="52" t="s">
        <v>30</v>
      </c>
      <c r="C125" s="52"/>
      <c r="D125" s="39">
        <v>150</v>
      </c>
      <c r="E125" s="2">
        <v>15.4</v>
      </c>
      <c r="F125" s="2">
        <v>17.5</v>
      </c>
      <c r="G125" s="2">
        <v>32.6</v>
      </c>
      <c r="H125" s="2">
        <v>287</v>
      </c>
      <c r="I125" s="2">
        <v>1.4999999999999999E-2</v>
      </c>
      <c r="J125" s="2">
        <v>5.25</v>
      </c>
      <c r="K125" s="2">
        <v>0</v>
      </c>
      <c r="L125" s="2">
        <v>0</v>
      </c>
      <c r="M125" s="2">
        <v>12.75</v>
      </c>
      <c r="N125" s="2">
        <v>31.5</v>
      </c>
      <c r="O125" s="2">
        <v>2</v>
      </c>
      <c r="P125" s="2">
        <v>0.38</v>
      </c>
    </row>
    <row r="126" spans="1:16" ht="12" customHeight="1" x14ac:dyDescent="0.25">
      <c r="A126" s="26">
        <v>628</v>
      </c>
      <c r="B126" s="52" t="s">
        <v>86</v>
      </c>
      <c r="C126" s="52"/>
      <c r="D126" s="39">
        <v>215</v>
      </c>
      <c r="E126" s="2">
        <v>0.4</v>
      </c>
      <c r="F126" s="2">
        <v>0</v>
      </c>
      <c r="G126" s="2">
        <v>25.02</v>
      </c>
      <c r="H126" s="2">
        <v>93</v>
      </c>
      <c r="I126" s="2">
        <v>0.02</v>
      </c>
      <c r="J126" s="2">
        <v>4.3</v>
      </c>
      <c r="K126" s="2">
        <v>0</v>
      </c>
      <c r="L126" s="2">
        <v>0.08</v>
      </c>
      <c r="M126" s="2">
        <v>22</v>
      </c>
      <c r="N126" s="2">
        <v>16</v>
      </c>
      <c r="O126" s="2">
        <v>14</v>
      </c>
      <c r="P126" s="2">
        <v>1.1000000000000001</v>
      </c>
    </row>
    <row r="127" spans="1:16" ht="12" customHeight="1" x14ac:dyDescent="0.25">
      <c r="A127" s="26">
        <v>1</v>
      </c>
      <c r="B127" s="52" t="s">
        <v>101</v>
      </c>
      <c r="C127" s="52"/>
      <c r="D127" s="39">
        <v>30</v>
      </c>
      <c r="E127" s="2">
        <v>2.1800000000000002</v>
      </c>
      <c r="F127" s="2">
        <v>0.43</v>
      </c>
      <c r="G127" s="2">
        <v>19.27</v>
      </c>
      <c r="H127" s="2">
        <v>90.48</v>
      </c>
      <c r="I127" s="2">
        <v>0.05</v>
      </c>
      <c r="J127" s="2">
        <v>1.2E-2</v>
      </c>
      <c r="K127" s="2">
        <v>0</v>
      </c>
      <c r="L127" s="2">
        <v>0.35</v>
      </c>
      <c r="M127" s="2">
        <v>8.98</v>
      </c>
      <c r="N127" s="2">
        <v>41.34</v>
      </c>
      <c r="O127" s="2">
        <v>9.76</v>
      </c>
      <c r="P127" s="2">
        <v>1.22</v>
      </c>
    </row>
    <row r="128" spans="1:16" ht="12" customHeight="1" x14ac:dyDescent="0.25">
      <c r="A128" s="26">
        <v>1</v>
      </c>
      <c r="B128" s="52" t="s">
        <v>81</v>
      </c>
      <c r="C128" s="52"/>
      <c r="D128" s="39">
        <v>30</v>
      </c>
      <c r="E128" s="2">
        <v>2.46</v>
      </c>
      <c r="F128" s="2">
        <v>0.64</v>
      </c>
      <c r="G128" s="2">
        <v>14.58</v>
      </c>
      <c r="H128" s="2">
        <v>76.5</v>
      </c>
      <c r="I128" s="2">
        <v>0.14000000000000001</v>
      </c>
      <c r="J128" s="2">
        <v>0.01</v>
      </c>
      <c r="K128" s="4">
        <v>0</v>
      </c>
      <c r="L128" s="2">
        <v>0.54</v>
      </c>
      <c r="M128" s="2">
        <v>27.1</v>
      </c>
      <c r="N128" s="2">
        <v>21</v>
      </c>
      <c r="O128" s="2">
        <v>10.68</v>
      </c>
      <c r="P128" s="2">
        <v>0.9</v>
      </c>
    </row>
    <row r="129" spans="1:16" ht="12" customHeight="1" x14ac:dyDescent="0.25">
      <c r="A129" s="53" t="s">
        <v>31</v>
      </c>
      <c r="B129" s="53"/>
      <c r="C129" s="53"/>
      <c r="D129" s="54"/>
      <c r="E129" s="2">
        <f>E122+E123+E124+E125+E126+E128+E127</f>
        <v>69.260000000000005</v>
      </c>
      <c r="F129" s="2">
        <f t="shared" ref="F129:P129" si="16">F122+F123+F124+F125+F126+F128+F127</f>
        <v>70.42</v>
      </c>
      <c r="G129" s="2">
        <f t="shared" si="16"/>
        <v>173.45000000000002</v>
      </c>
      <c r="H129" s="2">
        <f t="shared" si="16"/>
        <v>1116.47</v>
      </c>
      <c r="I129" s="2">
        <f t="shared" si="16"/>
        <v>4.504999999999999</v>
      </c>
      <c r="J129" s="2">
        <f t="shared" si="16"/>
        <v>36.082000000000001</v>
      </c>
      <c r="K129" s="2">
        <f t="shared" si="16"/>
        <v>63.1</v>
      </c>
      <c r="L129" s="2">
        <f t="shared" si="16"/>
        <v>5.38</v>
      </c>
      <c r="M129" s="2">
        <f t="shared" si="16"/>
        <v>164.71999999999997</v>
      </c>
      <c r="N129" s="2">
        <f t="shared" si="16"/>
        <v>802.95</v>
      </c>
      <c r="O129" s="2">
        <f t="shared" si="16"/>
        <v>348.27</v>
      </c>
      <c r="P129" s="2">
        <f t="shared" si="16"/>
        <v>23.549999999999997</v>
      </c>
    </row>
    <row r="130" spans="1:16" ht="12" customHeight="1" x14ac:dyDescent="0.25">
      <c r="A130" s="53" t="s">
        <v>32</v>
      </c>
      <c r="B130" s="53"/>
      <c r="C130" s="53"/>
      <c r="D130" s="53"/>
      <c r="E130" s="2">
        <f>E120+E129</f>
        <v>85.100000000000009</v>
      </c>
      <c r="F130" s="2">
        <f t="shared" ref="F130:P130" si="17">F120+F129</f>
        <v>89.48</v>
      </c>
      <c r="G130" s="2">
        <f t="shared" si="17"/>
        <v>260.37</v>
      </c>
      <c r="H130" s="2">
        <f t="shared" si="17"/>
        <v>1788.25</v>
      </c>
      <c r="I130" s="2">
        <f t="shared" si="17"/>
        <v>4.6349999999999989</v>
      </c>
      <c r="J130" s="2">
        <f t="shared" si="17"/>
        <v>36.494</v>
      </c>
      <c r="K130" s="2">
        <f t="shared" si="17"/>
        <v>106.82</v>
      </c>
      <c r="L130" s="2">
        <f t="shared" si="17"/>
        <v>6.1</v>
      </c>
      <c r="M130" s="2">
        <f t="shared" si="17"/>
        <v>343.98999999999995</v>
      </c>
      <c r="N130" s="2">
        <f t="shared" si="17"/>
        <v>993.58</v>
      </c>
      <c r="O130" s="2">
        <f t="shared" si="17"/>
        <v>389.01</v>
      </c>
      <c r="P130" s="2">
        <f t="shared" si="17"/>
        <v>26.879999999999995</v>
      </c>
    </row>
    <row r="131" spans="1:16" ht="12" customHeight="1" x14ac:dyDescent="0.25">
      <c r="A131" s="16"/>
      <c r="B131" s="16"/>
      <c r="C131" s="16"/>
      <c r="D131" s="16"/>
      <c r="E131" s="14" t="s">
        <v>96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1:16" ht="12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77" t="s">
        <v>33</v>
      </c>
      <c r="L132" s="77"/>
      <c r="M132" s="77"/>
      <c r="N132" s="77"/>
      <c r="O132" s="77"/>
      <c r="P132" s="77"/>
    </row>
    <row r="133" spans="1:16" ht="12" customHeight="1" x14ac:dyDescent="0.25">
      <c r="A133" s="69" t="s">
        <v>46</v>
      </c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</row>
    <row r="134" spans="1:16" ht="12" customHeight="1" x14ac:dyDescent="0.25">
      <c r="A134" s="13" t="s">
        <v>97</v>
      </c>
      <c r="B134" s="14"/>
      <c r="C134" s="14"/>
      <c r="D134" s="36"/>
      <c r="E134" s="35" t="s">
        <v>1</v>
      </c>
      <c r="F134" s="70" t="s">
        <v>35</v>
      </c>
      <c r="G134" s="71"/>
      <c r="H134" s="71"/>
      <c r="I134" s="61" t="s">
        <v>3</v>
      </c>
      <c r="J134" s="61"/>
      <c r="K134" s="76" t="s">
        <v>4</v>
      </c>
      <c r="L134" s="76"/>
      <c r="M134" s="76"/>
      <c r="N134" s="76"/>
      <c r="O134" s="76"/>
      <c r="P134" s="76"/>
    </row>
    <row r="135" spans="1:16" ht="12" customHeight="1" x14ac:dyDescent="0.25">
      <c r="A135" s="35" t="s">
        <v>3</v>
      </c>
      <c r="B135" s="34" t="s">
        <v>4</v>
      </c>
      <c r="C135" s="14"/>
      <c r="D135" s="60" t="s">
        <v>5</v>
      </c>
      <c r="E135" s="60"/>
      <c r="F135" s="37">
        <v>2</v>
      </c>
      <c r="G135" s="14"/>
      <c r="H135" s="36"/>
      <c r="I135" s="61" t="s">
        <v>7</v>
      </c>
      <c r="J135" s="61"/>
      <c r="K135" s="62" t="s">
        <v>8</v>
      </c>
      <c r="L135" s="62"/>
      <c r="M135" s="62"/>
      <c r="N135" s="62"/>
      <c r="O135" s="62"/>
      <c r="P135" s="62"/>
    </row>
    <row r="136" spans="1:16" ht="12" customHeight="1" x14ac:dyDescent="0.25">
      <c r="A136" s="64" t="s">
        <v>9</v>
      </c>
      <c r="B136" s="64" t="s">
        <v>10</v>
      </c>
      <c r="C136" s="64"/>
      <c r="D136" s="64" t="s">
        <v>11</v>
      </c>
      <c r="E136" s="63" t="s">
        <v>12</v>
      </c>
      <c r="F136" s="63"/>
      <c r="G136" s="63"/>
      <c r="H136" s="64" t="s">
        <v>13</v>
      </c>
      <c r="I136" s="63" t="s">
        <v>14</v>
      </c>
      <c r="J136" s="63"/>
      <c r="K136" s="63"/>
      <c r="L136" s="63"/>
      <c r="M136" s="63" t="s">
        <v>15</v>
      </c>
      <c r="N136" s="63"/>
      <c r="O136" s="63"/>
      <c r="P136" s="63"/>
    </row>
    <row r="137" spans="1:16" ht="12" customHeight="1" x14ac:dyDescent="0.25">
      <c r="A137" s="65"/>
      <c r="B137" s="66"/>
      <c r="C137" s="67"/>
      <c r="D137" s="65"/>
      <c r="E137" s="32" t="s">
        <v>16</v>
      </c>
      <c r="F137" s="32" t="s">
        <v>17</v>
      </c>
      <c r="G137" s="32" t="s">
        <v>18</v>
      </c>
      <c r="H137" s="65"/>
      <c r="I137" s="32" t="s">
        <v>19</v>
      </c>
      <c r="J137" s="32" t="s">
        <v>20</v>
      </c>
      <c r="K137" s="32" t="s">
        <v>21</v>
      </c>
      <c r="L137" s="32" t="s">
        <v>22</v>
      </c>
      <c r="M137" s="32" t="s">
        <v>23</v>
      </c>
      <c r="N137" s="32" t="s">
        <v>24</v>
      </c>
      <c r="O137" s="32" t="s">
        <v>25</v>
      </c>
      <c r="P137" s="32" t="s">
        <v>26</v>
      </c>
    </row>
    <row r="138" spans="1:16" ht="12" customHeight="1" x14ac:dyDescent="0.25">
      <c r="A138" s="33">
        <v>1</v>
      </c>
      <c r="B138" s="55">
        <v>2</v>
      </c>
      <c r="C138" s="55"/>
      <c r="D138" s="33">
        <v>3</v>
      </c>
      <c r="E138" s="33">
        <v>4</v>
      </c>
      <c r="F138" s="33">
        <v>5</v>
      </c>
      <c r="G138" s="33">
        <v>6</v>
      </c>
      <c r="H138" s="33">
        <v>7</v>
      </c>
      <c r="I138" s="33">
        <v>8</v>
      </c>
      <c r="J138" s="33">
        <v>9</v>
      </c>
      <c r="K138" s="33">
        <v>10</v>
      </c>
      <c r="L138" s="33">
        <v>11</v>
      </c>
      <c r="M138" s="33">
        <v>12</v>
      </c>
      <c r="N138" s="33">
        <v>13</v>
      </c>
      <c r="O138" s="33">
        <v>14</v>
      </c>
      <c r="P138" s="33">
        <v>15</v>
      </c>
    </row>
    <row r="139" spans="1:16" ht="12" customHeight="1" x14ac:dyDescent="0.25">
      <c r="A139" s="56" t="s">
        <v>27</v>
      </c>
      <c r="B139" s="57"/>
      <c r="C139" s="57"/>
      <c r="D139" s="57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1:16" ht="12" customHeight="1" x14ac:dyDescent="0.25">
      <c r="A140" s="26">
        <v>2</v>
      </c>
      <c r="B140" s="52" t="s">
        <v>78</v>
      </c>
      <c r="C140" s="52"/>
      <c r="D140" s="39">
        <v>55</v>
      </c>
      <c r="E140" s="2">
        <v>2.56</v>
      </c>
      <c r="F140" s="2">
        <v>5.8</v>
      </c>
      <c r="G140" s="2">
        <v>28.8</v>
      </c>
      <c r="H140" s="2">
        <v>93.5</v>
      </c>
      <c r="I140" s="2">
        <v>0.08</v>
      </c>
      <c r="J140" s="2">
        <v>0.21</v>
      </c>
      <c r="K140" s="2">
        <v>43.72</v>
      </c>
      <c r="L140" s="2">
        <v>0.36</v>
      </c>
      <c r="M140" s="2">
        <v>157.13999999999999</v>
      </c>
      <c r="N140" s="2">
        <v>131.27000000000001</v>
      </c>
      <c r="O140" s="2">
        <v>21.34</v>
      </c>
      <c r="P140" s="2">
        <v>0.38</v>
      </c>
    </row>
    <row r="141" spans="1:16" ht="12" customHeight="1" x14ac:dyDescent="0.25">
      <c r="A141" s="26">
        <v>265</v>
      </c>
      <c r="B141" s="52" t="s">
        <v>73</v>
      </c>
      <c r="C141" s="52"/>
      <c r="D141" s="39">
        <v>165</v>
      </c>
      <c r="E141" s="2">
        <v>9.4</v>
      </c>
      <c r="F141" s="2">
        <v>10.56</v>
      </c>
      <c r="G141" s="2">
        <v>29.74</v>
      </c>
      <c r="H141" s="2">
        <v>396.78</v>
      </c>
      <c r="I141" s="2">
        <v>0</v>
      </c>
      <c r="J141" s="2">
        <v>0.02</v>
      </c>
      <c r="K141" s="2">
        <v>0</v>
      </c>
      <c r="L141" s="2">
        <v>0</v>
      </c>
      <c r="M141" s="2">
        <v>5.4</v>
      </c>
      <c r="N141" s="2">
        <v>8.24</v>
      </c>
      <c r="O141" s="2">
        <v>4.4000000000000004</v>
      </c>
      <c r="P141" s="2">
        <v>0.88</v>
      </c>
    </row>
    <row r="142" spans="1:16" ht="12" customHeight="1" x14ac:dyDescent="0.25">
      <c r="A142" s="26">
        <v>628</v>
      </c>
      <c r="B142" s="52" t="s">
        <v>86</v>
      </c>
      <c r="C142" s="52"/>
      <c r="D142" s="39">
        <v>215</v>
      </c>
      <c r="E142" s="2">
        <v>0.4</v>
      </c>
      <c r="F142" s="2">
        <v>0</v>
      </c>
      <c r="G142" s="2">
        <v>25.02</v>
      </c>
      <c r="H142" s="2">
        <v>93</v>
      </c>
      <c r="I142" s="2">
        <v>0.05</v>
      </c>
      <c r="J142" s="2">
        <v>1.2E-2</v>
      </c>
      <c r="K142" s="2">
        <v>0</v>
      </c>
      <c r="L142" s="2">
        <v>0.35</v>
      </c>
      <c r="M142" s="2">
        <v>8.98</v>
      </c>
      <c r="N142" s="2">
        <v>41.34</v>
      </c>
      <c r="O142" s="2">
        <v>9.76</v>
      </c>
      <c r="P142" s="2">
        <v>1.22</v>
      </c>
    </row>
    <row r="143" spans="1:16" ht="12" customHeight="1" x14ac:dyDescent="0.25">
      <c r="A143" s="53" t="s">
        <v>28</v>
      </c>
      <c r="B143" s="53"/>
      <c r="C143" s="53"/>
      <c r="D143" s="54"/>
      <c r="E143" s="2">
        <f>E140+E141+E142</f>
        <v>12.360000000000001</v>
      </c>
      <c r="F143" s="2">
        <f t="shared" ref="F143:P143" si="18">F140+F141+F142</f>
        <v>16.36</v>
      </c>
      <c r="G143" s="2">
        <f t="shared" si="18"/>
        <v>83.56</v>
      </c>
      <c r="H143" s="2">
        <f t="shared" si="18"/>
        <v>583.28</v>
      </c>
      <c r="I143" s="2">
        <f t="shared" si="18"/>
        <v>0.13</v>
      </c>
      <c r="J143" s="2">
        <f t="shared" si="18"/>
        <v>0.24199999999999999</v>
      </c>
      <c r="K143" s="2">
        <f t="shared" si="18"/>
        <v>43.72</v>
      </c>
      <c r="L143" s="2">
        <f t="shared" si="18"/>
        <v>0.71</v>
      </c>
      <c r="M143" s="2">
        <f t="shared" si="18"/>
        <v>171.51999999999998</v>
      </c>
      <c r="N143" s="2">
        <f t="shared" si="18"/>
        <v>180.85000000000002</v>
      </c>
      <c r="O143" s="2">
        <f t="shared" si="18"/>
        <v>35.5</v>
      </c>
      <c r="P143" s="2">
        <f t="shared" si="18"/>
        <v>2.48</v>
      </c>
    </row>
    <row r="144" spans="1:16" ht="12" customHeight="1" x14ac:dyDescent="0.25">
      <c r="A144" s="56" t="s">
        <v>29</v>
      </c>
      <c r="B144" s="57"/>
      <c r="C144" s="57"/>
      <c r="D144" s="57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1:16" ht="12" customHeight="1" x14ac:dyDescent="0.25">
      <c r="A145" s="26"/>
      <c r="B145" s="52" t="s">
        <v>126</v>
      </c>
      <c r="C145" s="52"/>
      <c r="D145" s="39">
        <v>60</v>
      </c>
      <c r="E145" s="2">
        <v>0.2</v>
      </c>
      <c r="F145" s="2">
        <v>0</v>
      </c>
      <c r="G145" s="2">
        <v>7.2</v>
      </c>
      <c r="H145" s="2">
        <v>78.8</v>
      </c>
      <c r="I145" s="2">
        <v>0.15</v>
      </c>
      <c r="J145" s="2">
        <v>0.1</v>
      </c>
      <c r="K145" s="2">
        <v>22.4</v>
      </c>
      <c r="L145" s="2">
        <v>0.23</v>
      </c>
      <c r="M145" s="2">
        <v>38.93</v>
      </c>
      <c r="N145" s="2">
        <v>133.6</v>
      </c>
      <c r="O145" s="2">
        <v>33.35</v>
      </c>
      <c r="P145" s="2">
        <v>3.28</v>
      </c>
    </row>
    <row r="146" spans="1:16" ht="12" customHeight="1" x14ac:dyDescent="0.25">
      <c r="A146" s="31">
        <v>120</v>
      </c>
      <c r="B146" s="52" t="s">
        <v>105</v>
      </c>
      <c r="C146" s="52"/>
      <c r="D146" s="39">
        <v>210</v>
      </c>
      <c r="E146" s="2">
        <v>22.2</v>
      </c>
      <c r="F146" s="2">
        <v>13.48</v>
      </c>
      <c r="G146" s="2">
        <v>34.880000000000003</v>
      </c>
      <c r="H146" s="2">
        <v>280.98</v>
      </c>
      <c r="I146" s="2">
        <v>0.06</v>
      </c>
      <c r="J146" s="2">
        <v>0.14000000000000001</v>
      </c>
      <c r="K146" s="2">
        <v>64.819999999999993</v>
      </c>
      <c r="L146" s="2">
        <v>0.42</v>
      </c>
      <c r="M146" s="2">
        <v>43.14</v>
      </c>
      <c r="N146" s="2">
        <v>130.11000000000001</v>
      </c>
      <c r="O146" s="2">
        <v>16.190000000000001</v>
      </c>
      <c r="P146" s="2">
        <v>1.1599999999999999</v>
      </c>
    </row>
    <row r="147" spans="1:16" ht="12" customHeight="1" x14ac:dyDescent="0.25">
      <c r="A147" s="11">
        <v>446</v>
      </c>
      <c r="B147" s="52" t="s">
        <v>112</v>
      </c>
      <c r="C147" s="52"/>
      <c r="D147" s="39">
        <v>120</v>
      </c>
      <c r="E147" s="2">
        <v>21.13</v>
      </c>
      <c r="F147" s="2">
        <v>28.94</v>
      </c>
      <c r="G147" s="2">
        <v>37.520000000000003</v>
      </c>
      <c r="H147" s="2">
        <v>287.10000000000002</v>
      </c>
      <c r="I147" s="2"/>
      <c r="J147" s="2"/>
      <c r="K147" s="2"/>
      <c r="L147" s="2"/>
      <c r="M147" s="2"/>
      <c r="N147" s="2"/>
      <c r="O147" s="2"/>
      <c r="P147" s="2"/>
    </row>
    <row r="148" spans="1:16" ht="12" customHeight="1" x14ac:dyDescent="0.25">
      <c r="A148" s="26">
        <v>469</v>
      </c>
      <c r="B148" s="52" t="s">
        <v>84</v>
      </c>
      <c r="C148" s="52"/>
      <c r="D148" s="44">
        <v>150</v>
      </c>
      <c r="E148" s="2">
        <v>15.95</v>
      </c>
      <c r="F148" s="2">
        <v>12.94</v>
      </c>
      <c r="G148" s="2">
        <v>72.069999999999993</v>
      </c>
      <c r="H148" s="2">
        <v>297.83999999999997</v>
      </c>
      <c r="I148" s="2">
        <v>0.37</v>
      </c>
      <c r="J148" s="2">
        <v>1.23</v>
      </c>
      <c r="K148" s="2">
        <v>0.1</v>
      </c>
      <c r="L148" s="2">
        <v>0.2</v>
      </c>
      <c r="M148" s="2">
        <v>86.29</v>
      </c>
      <c r="N148" s="2">
        <v>19.899999999999999</v>
      </c>
      <c r="O148" s="2">
        <v>26.5</v>
      </c>
      <c r="P148" s="2">
        <v>29.8</v>
      </c>
    </row>
    <row r="149" spans="1:16" ht="12" customHeight="1" x14ac:dyDescent="0.25">
      <c r="A149" s="26">
        <v>591</v>
      </c>
      <c r="B149" s="52" t="s">
        <v>90</v>
      </c>
      <c r="C149" s="52"/>
      <c r="D149" s="39">
        <v>200</v>
      </c>
      <c r="E149" s="2">
        <v>0.92</v>
      </c>
      <c r="F149" s="2">
        <v>0</v>
      </c>
      <c r="G149" s="2">
        <v>42.08</v>
      </c>
      <c r="H149" s="2">
        <v>156.30000000000001</v>
      </c>
      <c r="I149" s="2"/>
      <c r="J149" s="2"/>
      <c r="K149" s="2"/>
      <c r="L149" s="2"/>
      <c r="M149" s="2"/>
      <c r="N149" s="2"/>
      <c r="O149" s="2"/>
      <c r="P149" s="2"/>
    </row>
    <row r="150" spans="1:16" ht="12" customHeight="1" x14ac:dyDescent="0.25">
      <c r="A150" s="11">
        <v>1</v>
      </c>
      <c r="B150" s="52" t="s">
        <v>101</v>
      </c>
      <c r="C150" s="52"/>
      <c r="D150" s="39">
        <v>30</v>
      </c>
      <c r="E150" s="2">
        <v>2.1800000000000002</v>
      </c>
      <c r="F150" s="2">
        <v>0.43</v>
      </c>
      <c r="G150" s="2">
        <v>19.27</v>
      </c>
      <c r="H150" s="2">
        <v>90.48</v>
      </c>
      <c r="I150" s="2">
        <v>0.5</v>
      </c>
      <c r="J150" s="2">
        <v>1.04</v>
      </c>
      <c r="K150" s="2">
        <v>0</v>
      </c>
      <c r="L150" s="2">
        <v>0.2</v>
      </c>
      <c r="M150" s="2">
        <v>74.400000000000006</v>
      </c>
      <c r="N150" s="2">
        <v>35.4</v>
      </c>
      <c r="O150" s="2">
        <v>6.9</v>
      </c>
      <c r="P150" s="2">
        <v>2.2000000000000002</v>
      </c>
    </row>
    <row r="151" spans="1:16" ht="12" customHeight="1" x14ac:dyDescent="0.25">
      <c r="A151" s="11">
        <v>1</v>
      </c>
      <c r="B151" s="52" t="s">
        <v>81</v>
      </c>
      <c r="C151" s="52"/>
      <c r="D151" s="39">
        <v>30</v>
      </c>
      <c r="E151" s="2">
        <v>2.46</v>
      </c>
      <c r="F151" s="2">
        <v>0.64</v>
      </c>
      <c r="G151" s="2">
        <v>14.58</v>
      </c>
      <c r="H151" s="2">
        <v>76.5</v>
      </c>
      <c r="I151" s="2">
        <v>0.14000000000000001</v>
      </c>
      <c r="J151" s="2">
        <v>0.01</v>
      </c>
      <c r="K151" s="4">
        <v>0</v>
      </c>
      <c r="L151" s="2">
        <v>0.54</v>
      </c>
      <c r="M151" s="2">
        <v>27.1</v>
      </c>
      <c r="N151" s="2">
        <v>21</v>
      </c>
      <c r="O151" s="2">
        <v>10.68</v>
      </c>
      <c r="P151" s="2">
        <v>0.9</v>
      </c>
    </row>
    <row r="152" spans="1:16" ht="12" customHeight="1" x14ac:dyDescent="0.25">
      <c r="A152" s="53" t="s">
        <v>31</v>
      </c>
      <c r="B152" s="53"/>
      <c r="C152" s="53"/>
      <c r="D152" s="54"/>
      <c r="E152" s="4">
        <f>E145+E146+E150+E151+E148+E149+E147</f>
        <v>65.039999999999992</v>
      </c>
      <c r="F152" s="4">
        <f t="shared" ref="F152:H152" si="19">F145+F146+F150+F151+F148+F149+F147</f>
        <v>56.430000000000007</v>
      </c>
      <c r="G152" s="4">
        <f t="shared" si="19"/>
        <v>227.6</v>
      </c>
      <c r="H152" s="4">
        <f t="shared" si="19"/>
        <v>1268</v>
      </c>
      <c r="I152" s="2" t="e">
        <f>I145+I146+I150+#REF!+I151+I148</f>
        <v>#REF!</v>
      </c>
      <c r="J152" s="2" t="e">
        <f>J145+J146+J150+#REF!+J151+J148</f>
        <v>#REF!</v>
      </c>
      <c r="K152" s="2" t="e">
        <f>K145+K146+K150+#REF!+K151+K148</f>
        <v>#REF!</v>
      </c>
      <c r="L152" s="2" t="e">
        <f>L145+L146+L150+#REF!+L151+L148</f>
        <v>#REF!</v>
      </c>
      <c r="M152" s="2" t="e">
        <f>M145+M146+M150+#REF!+M151+M148</f>
        <v>#REF!</v>
      </c>
      <c r="N152" s="2" t="e">
        <f>N145+N146+N150+#REF!+N151+N148</f>
        <v>#REF!</v>
      </c>
      <c r="O152" s="2" t="e">
        <f>O145+O146+O150+#REF!+O151+O148</f>
        <v>#REF!</v>
      </c>
      <c r="P152" s="2" t="e">
        <f>P145+P146+P150+#REF!+P151+P148</f>
        <v>#REF!</v>
      </c>
    </row>
    <row r="153" spans="1:16" ht="12" customHeight="1" x14ac:dyDescent="0.25">
      <c r="A153" s="53" t="s">
        <v>32</v>
      </c>
      <c r="B153" s="53"/>
      <c r="C153" s="53"/>
      <c r="D153" s="53"/>
      <c r="E153" s="2">
        <f>E152+E143</f>
        <v>77.399999999999991</v>
      </c>
      <c r="F153" s="2">
        <f t="shared" ref="F153:P153" si="20">F152+F143</f>
        <v>72.790000000000006</v>
      </c>
      <c r="G153" s="2">
        <f t="shared" si="20"/>
        <v>311.15999999999997</v>
      </c>
      <c r="H153" s="2">
        <f t="shared" si="20"/>
        <v>1851.28</v>
      </c>
      <c r="I153" s="2" t="e">
        <f t="shared" si="20"/>
        <v>#REF!</v>
      </c>
      <c r="J153" s="2" t="e">
        <f t="shared" si="20"/>
        <v>#REF!</v>
      </c>
      <c r="K153" s="2" t="e">
        <f t="shared" si="20"/>
        <v>#REF!</v>
      </c>
      <c r="L153" s="2" t="e">
        <f t="shared" si="20"/>
        <v>#REF!</v>
      </c>
      <c r="M153" s="2" t="e">
        <f t="shared" si="20"/>
        <v>#REF!</v>
      </c>
      <c r="N153" s="2" t="e">
        <f t="shared" si="20"/>
        <v>#REF!</v>
      </c>
      <c r="O153" s="2" t="e">
        <f t="shared" si="20"/>
        <v>#REF!</v>
      </c>
      <c r="P153" s="2" t="e">
        <f t="shared" si="20"/>
        <v>#REF!</v>
      </c>
    </row>
    <row r="154" spans="1:16" ht="12" customHeight="1" x14ac:dyDescent="0.25">
      <c r="A154" s="14"/>
      <c r="B154" s="14"/>
      <c r="C154" s="14"/>
      <c r="D154" s="14"/>
      <c r="E154" s="14" t="s">
        <v>96</v>
      </c>
      <c r="F154" s="14"/>
      <c r="G154" s="14"/>
      <c r="H154" s="14"/>
      <c r="I154" s="14"/>
      <c r="J154" s="14"/>
      <c r="K154" s="68" t="s">
        <v>33</v>
      </c>
      <c r="L154" s="68"/>
      <c r="M154" s="68"/>
      <c r="N154" s="68"/>
      <c r="O154" s="68"/>
      <c r="P154" s="68"/>
    </row>
    <row r="155" spans="1:16" ht="12" customHeight="1" x14ac:dyDescent="0.25">
      <c r="A155" s="69" t="s">
        <v>47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</row>
    <row r="156" spans="1:16" ht="12" customHeight="1" x14ac:dyDescent="0.25">
      <c r="A156" s="13" t="s">
        <v>97</v>
      </c>
      <c r="B156" s="14"/>
      <c r="C156" s="14"/>
      <c r="D156" s="36"/>
      <c r="E156" s="35" t="s">
        <v>1</v>
      </c>
      <c r="F156" s="70" t="s">
        <v>38</v>
      </c>
      <c r="G156" s="71"/>
      <c r="H156" s="71"/>
      <c r="I156" s="61" t="s">
        <v>3</v>
      </c>
      <c r="J156" s="61"/>
      <c r="K156" s="76" t="s">
        <v>4</v>
      </c>
      <c r="L156" s="76"/>
      <c r="M156" s="76"/>
      <c r="N156" s="76"/>
      <c r="O156" s="76"/>
      <c r="P156" s="76"/>
    </row>
    <row r="157" spans="1:16" ht="12" customHeight="1" x14ac:dyDescent="0.25">
      <c r="A157" s="35" t="s">
        <v>3</v>
      </c>
      <c r="B157" s="34" t="s">
        <v>4</v>
      </c>
      <c r="C157" s="14"/>
      <c r="D157" s="60" t="s">
        <v>5</v>
      </c>
      <c r="E157" s="60"/>
      <c r="F157" s="37">
        <v>2</v>
      </c>
      <c r="G157" s="14"/>
      <c r="H157" s="36"/>
      <c r="I157" s="61" t="s">
        <v>7</v>
      </c>
      <c r="J157" s="61"/>
      <c r="K157" s="62" t="s">
        <v>8</v>
      </c>
      <c r="L157" s="62"/>
      <c r="M157" s="62"/>
      <c r="N157" s="62"/>
      <c r="O157" s="62"/>
      <c r="P157" s="62"/>
    </row>
    <row r="158" spans="1:16" ht="12" customHeight="1" x14ac:dyDescent="0.25">
      <c r="A158" s="64" t="s">
        <v>9</v>
      </c>
      <c r="B158" s="64" t="s">
        <v>10</v>
      </c>
      <c r="C158" s="64"/>
      <c r="D158" s="64" t="s">
        <v>11</v>
      </c>
      <c r="E158" s="63" t="s">
        <v>12</v>
      </c>
      <c r="F158" s="63"/>
      <c r="G158" s="63"/>
      <c r="H158" s="64" t="s">
        <v>13</v>
      </c>
      <c r="I158" s="63" t="s">
        <v>14</v>
      </c>
      <c r="J158" s="63"/>
      <c r="K158" s="63"/>
      <c r="L158" s="63"/>
      <c r="M158" s="63" t="s">
        <v>15</v>
      </c>
      <c r="N158" s="63"/>
      <c r="O158" s="63"/>
      <c r="P158" s="63"/>
    </row>
    <row r="159" spans="1:16" ht="12" customHeight="1" x14ac:dyDescent="0.25">
      <c r="A159" s="65"/>
      <c r="B159" s="66"/>
      <c r="C159" s="67"/>
      <c r="D159" s="65"/>
      <c r="E159" s="32" t="s">
        <v>16</v>
      </c>
      <c r="F159" s="32" t="s">
        <v>17</v>
      </c>
      <c r="G159" s="32" t="s">
        <v>18</v>
      </c>
      <c r="H159" s="65"/>
      <c r="I159" s="32" t="s">
        <v>19</v>
      </c>
      <c r="J159" s="32" t="s">
        <v>20</v>
      </c>
      <c r="K159" s="32" t="s">
        <v>21</v>
      </c>
      <c r="L159" s="32" t="s">
        <v>22</v>
      </c>
      <c r="M159" s="32" t="s">
        <v>23</v>
      </c>
      <c r="N159" s="32" t="s">
        <v>24</v>
      </c>
      <c r="O159" s="32" t="s">
        <v>25</v>
      </c>
      <c r="P159" s="32" t="s">
        <v>26</v>
      </c>
    </row>
    <row r="160" spans="1:16" ht="12" customHeight="1" x14ac:dyDescent="0.25">
      <c r="A160" s="33">
        <v>1</v>
      </c>
      <c r="B160" s="55">
        <v>2</v>
      </c>
      <c r="C160" s="55"/>
      <c r="D160" s="33">
        <v>3</v>
      </c>
      <c r="E160" s="33">
        <v>4</v>
      </c>
      <c r="F160" s="33">
        <v>5</v>
      </c>
      <c r="G160" s="33">
        <v>6</v>
      </c>
      <c r="H160" s="33">
        <v>7</v>
      </c>
      <c r="I160" s="33">
        <v>8</v>
      </c>
      <c r="J160" s="33">
        <v>9</v>
      </c>
      <c r="K160" s="33">
        <v>10</v>
      </c>
      <c r="L160" s="33">
        <v>11</v>
      </c>
      <c r="M160" s="33">
        <v>12</v>
      </c>
      <c r="N160" s="33">
        <v>13</v>
      </c>
      <c r="O160" s="33">
        <v>14</v>
      </c>
      <c r="P160" s="33">
        <v>15</v>
      </c>
    </row>
    <row r="161" spans="1:21" ht="12" customHeight="1" x14ac:dyDescent="0.25">
      <c r="A161" s="56" t="s">
        <v>27</v>
      </c>
      <c r="B161" s="56"/>
      <c r="C161" s="56"/>
      <c r="D161" s="57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</row>
    <row r="162" spans="1:21" ht="12" customHeight="1" x14ac:dyDescent="0.25">
      <c r="A162" s="26">
        <v>3</v>
      </c>
      <c r="B162" s="52" t="s">
        <v>85</v>
      </c>
      <c r="C162" s="52"/>
      <c r="D162" s="39">
        <v>40</v>
      </c>
      <c r="E162" s="2">
        <v>2.21</v>
      </c>
      <c r="F162" s="2">
        <v>9.1199999999999992</v>
      </c>
      <c r="G162" s="2">
        <v>15.4</v>
      </c>
      <c r="H162" s="2">
        <v>154</v>
      </c>
      <c r="I162" s="4">
        <v>1.44</v>
      </c>
      <c r="J162" s="4">
        <v>1.44</v>
      </c>
      <c r="K162" s="4">
        <v>26.43</v>
      </c>
      <c r="L162" s="4">
        <v>3.63</v>
      </c>
      <c r="M162" s="4">
        <v>66.569999999999993</v>
      </c>
      <c r="N162" s="4">
        <v>58.66</v>
      </c>
      <c r="O162" s="4">
        <v>42.15</v>
      </c>
      <c r="P162" s="4">
        <v>25.75</v>
      </c>
    </row>
    <row r="163" spans="1:21" ht="12" customHeight="1" x14ac:dyDescent="0.25">
      <c r="A163" s="26">
        <v>257</v>
      </c>
      <c r="B163" s="52" t="s">
        <v>88</v>
      </c>
      <c r="C163" s="52"/>
      <c r="D163" s="39">
        <v>210</v>
      </c>
      <c r="E163" s="2">
        <v>2.97</v>
      </c>
      <c r="F163" s="2">
        <v>11</v>
      </c>
      <c r="G163" s="2">
        <v>31.79</v>
      </c>
      <c r="H163" s="2">
        <v>258.83</v>
      </c>
      <c r="I163" s="2">
        <v>0</v>
      </c>
      <c r="J163" s="2">
        <v>0.02</v>
      </c>
      <c r="K163" s="2">
        <v>0</v>
      </c>
      <c r="L163" s="2">
        <v>0</v>
      </c>
      <c r="M163" s="2">
        <v>5.4</v>
      </c>
      <c r="N163" s="2">
        <v>8.24</v>
      </c>
      <c r="O163" s="2">
        <v>4.4000000000000004</v>
      </c>
      <c r="P163" s="2">
        <v>0.88</v>
      </c>
    </row>
    <row r="164" spans="1:21" ht="12" customHeight="1" x14ac:dyDescent="0.25">
      <c r="A164" s="26">
        <v>585</v>
      </c>
      <c r="B164" s="52" t="s">
        <v>117</v>
      </c>
      <c r="C164" s="52"/>
      <c r="D164" s="39">
        <v>200</v>
      </c>
      <c r="E164" s="2">
        <v>0.5</v>
      </c>
      <c r="F164" s="2">
        <v>0.2</v>
      </c>
      <c r="G164" s="2">
        <v>23.1</v>
      </c>
      <c r="H164" s="2">
        <v>196</v>
      </c>
      <c r="I164" s="2">
        <v>0.05</v>
      </c>
      <c r="J164" s="2">
        <v>1.2E-2</v>
      </c>
      <c r="K164" s="2">
        <v>0</v>
      </c>
      <c r="L164" s="2">
        <v>0.35</v>
      </c>
      <c r="M164" s="2">
        <v>8.98</v>
      </c>
      <c r="N164" s="2">
        <v>41.34</v>
      </c>
      <c r="O164" s="2">
        <v>9.76</v>
      </c>
      <c r="P164" s="2">
        <v>1.22</v>
      </c>
    </row>
    <row r="165" spans="1:21" ht="12" customHeight="1" x14ac:dyDescent="0.25">
      <c r="A165" s="53" t="s">
        <v>28</v>
      </c>
      <c r="B165" s="53"/>
      <c r="C165" s="53"/>
      <c r="D165" s="54"/>
      <c r="E165" s="2">
        <f>E162+E163+E164</f>
        <v>5.68</v>
      </c>
      <c r="F165" s="2">
        <f t="shared" ref="F165:P165" si="21">F162+F163+F164</f>
        <v>20.319999999999997</v>
      </c>
      <c r="G165" s="2">
        <f t="shared" si="21"/>
        <v>70.289999999999992</v>
      </c>
      <c r="H165" s="2">
        <f t="shared" si="21"/>
        <v>608.82999999999993</v>
      </c>
      <c r="I165" s="2">
        <f t="shared" si="21"/>
        <v>1.49</v>
      </c>
      <c r="J165" s="2">
        <f t="shared" si="21"/>
        <v>1.472</v>
      </c>
      <c r="K165" s="2">
        <f t="shared" si="21"/>
        <v>26.43</v>
      </c>
      <c r="L165" s="2">
        <f t="shared" si="21"/>
        <v>3.98</v>
      </c>
      <c r="M165" s="2">
        <f t="shared" si="21"/>
        <v>80.95</v>
      </c>
      <c r="N165" s="2">
        <f t="shared" si="21"/>
        <v>108.24</v>
      </c>
      <c r="O165" s="2">
        <f t="shared" si="21"/>
        <v>56.309999999999995</v>
      </c>
      <c r="P165" s="2">
        <f t="shared" si="21"/>
        <v>27.849999999999998</v>
      </c>
    </row>
    <row r="166" spans="1:21" ht="12" customHeight="1" x14ac:dyDescent="0.25">
      <c r="A166" s="56" t="s">
        <v>29</v>
      </c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</row>
    <row r="167" spans="1:21" ht="12" customHeight="1" x14ac:dyDescent="0.25">
      <c r="A167" s="26" t="s">
        <v>95</v>
      </c>
      <c r="B167" s="52" t="s">
        <v>62</v>
      </c>
      <c r="C167" s="52"/>
      <c r="D167" s="44">
        <v>60</v>
      </c>
      <c r="E167" s="4">
        <v>0.6</v>
      </c>
      <c r="F167" s="4">
        <v>4.2</v>
      </c>
      <c r="G167" s="4">
        <v>4.2</v>
      </c>
      <c r="H167" s="4">
        <v>58.2</v>
      </c>
      <c r="I167" s="2">
        <v>21.6</v>
      </c>
      <c r="J167" s="2">
        <v>0.09</v>
      </c>
      <c r="K167" s="2">
        <v>15.87</v>
      </c>
      <c r="L167" s="2">
        <v>0.23</v>
      </c>
      <c r="M167" s="2">
        <v>20.77</v>
      </c>
      <c r="N167" s="2">
        <v>73.78</v>
      </c>
      <c r="O167" s="2">
        <v>31</v>
      </c>
      <c r="P167" s="2">
        <v>1.1399999999999999</v>
      </c>
    </row>
    <row r="168" spans="1:21" ht="12" customHeight="1" x14ac:dyDescent="0.25">
      <c r="A168" s="26">
        <v>120</v>
      </c>
      <c r="B168" s="52" t="s">
        <v>89</v>
      </c>
      <c r="C168" s="52"/>
      <c r="D168" s="41">
        <v>210</v>
      </c>
      <c r="E168" s="2">
        <v>19.72</v>
      </c>
      <c r="F168" s="2">
        <v>23.77</v>
      </c>
      <c r="G168" s="2">
        <v>36.93</v>
      </c>
      <c r="H168" s="2">
        <v>294.89999999999998</v>
      </c>
      <c r="I168" s="2">
        <v>0.28999999999999998</v>
      </c>
      <c r="J168" s="2">
        <v>1.9</v>
      </c>
      <c r="K168" s="2">
        <v>0.4</v>
      </c>
      <c r="L168" s="2">
        <v>1.02</v>
      </c>
      <c r="M168" s="2">
        <v>72.06</v>
      </c>
      <c r="N168" s="2">
        <v>285.27999999999997</v>
      </c>
      <c r="O168" s="2">
        <v>34.56</v>
      </c>
      <c r="P168" s="2">
        <v>2.11</v>
      </c>
    </row>
    <row r="169" spans="1:21" ht="12" customHeight="1" x14ac:dyDescent="0.25">
      <c r="A169" s="26">
        <v>401</v>
      </c>
      <c r="B169" s="52" t="s">
        <v>123</v>
      </c>
      <c r="C169" s="52"/>
      <c r="D169" s="39">
        <v>90</v>
      </c>
      <c r="E169" s="2">
        <v>19.79</v>
      </c>
      <c r="F169" s="2">
        <v>26.46</v>
      </c>
      <c r="G169" s="2">
        <v>37.799999999999997</v>
      </c>
      <c r="H169" s="2">
        <v>299.7</v>
      </c>
      <c r="I169" s="2">
        <v>0.08</v>
      </c>
      <c r="J169" s="2">
        <v>0.06</v>
      </c>
      <c r="K169" s="2">
        <v>9.1199999999999992</v>
      </c>
      <c r="L169" s="2">
        <v>0.08</v>
      </c>
      <c r="M169" s="2">
        <v>20.72</v>
      </c>
      <c r="N169" s="2">
        <v>47.16</v>
      </c>
      <c r="O169" s="2">
        <v>15.98</v>
      </c>
      <c r="P169" s="2">
        <v>0.57999999999999996</v>
      </c>
      <c r="R169" s="17"/>
      <c r="S169" s="17"/>
      <c r="T169" s="17"/>
      <c r="U169" s="17"/>
    </row>
    <row r="170" spans="1:21" ht="12" customHeight="1" x14ac:dyDescent="0.25">
      <c r="A170" s="26">
        <v>463</v>
      </c>
      <c r="B170" s="52" t="s">
        <v>108</v>
      </c>
      <c r="C170" s="52"/>
      <c r="D170" s="44">
        <v>150</v>
      </c>
      <c r="E170" s="2">
        <v>9.0399999999999991</v>
      </c>
      <c r="F170" s="2">
        <v>4.24</v>
      </c>
      <c r="G170" s="2">
        <v>29.5</v>
      </c>
      <c r="H170" s="2">
        <v>225</v>
      </c>
      <c r="I170" s="2"/>
      <c r="J170" s="2"/>
      <c r="K170" s="2"/>
      <c r="L170" s="2"/>
      <c r="M170" s="2"/>
      <c r="N170" s="2"/>
      <c r="O170" s="2"/>
      <c r="P170" s="2"/>
      <c r="R170" s="17"/>
      <c r="S170" s="17"/>
      <c r="T170" s="17"/>
      <c r="U170" s="17"/>
    </row>
    <row r="171" spans="1:21" ht="12" customHeight="1" x14ac:dyDescent="0.25">
      <c r="A171" s="26">
        <v>628</v>
      </c>
      <c r="B171" s="52" t="s">
        <v>86</v>
      </c>
      <c r="C171" s="52"/>
      <c r="D171" s="39">
        <v>215</v>
      </c>
      <c r="E171" s="2">
        <v>0.4</v>
      </c>
      <c r="F171" s="2">
        <v>0</v>
      </c>
      <c r="G171" s="2">
        <v>25.02</v>
      </c>
      <c r="H171" s="2">
        <v>93</v>
      </c>
      <c r="I171" s="2">
        <v>0.02</v>
      </c>
      <c r="J171" s="2">
        <v>55</v>
      </c>
      <c r="K171" s="2">
        <v>0</v>
      </c>
      <c r="L171" s="2">
        <v>0.1</v>
      </c>
      <c r="M171" s="2">
        <v>39</v>
      </c>
      <c r="N171" s="2">
        <v>23</v>
      </c>
      <c r="O171" s="2">
        <v>13</v>
      </c>
      <c r="P171" s="2">
        <v>0.3</v>
      </c>
    </row>
    <row r="172" spans="1:21" ht="12" customHeight="1" x14ac:dyDescent="0.25">
      <c r="A172" s="26">
        <v>1</v>
      </c>
      <c r="B172" s="52" t="s">
        <v>101</v>
      </c>
      <c r="C172" s="52"/>
      <c r="D172" s="39">
        <v>30</v>
      </c>
      <c r="E172" s="2">
        <v>2.1800000000000002</v>
      </c>
      <c r="F172" s="2">
        <v>0.43</v>
      </c>
      <c r="G172" s="2">
        <v>19.27</v>
      </c>
      <c r="H172" s="2">
        <v>90.48</v>
      </c>
      <c r="I172" s="2">
        <v>0.05</v>
      </c>
      <c r="J172" s="2">
        <v>1.2E-2</v>
      </c>
      <c r="K172" s="2">
        <v>0</v>
      </c>
      <c r="L172" s="2">
        <v>0.35</v>
      </c>
      <c r="M172" s="2">
        <v>8.98</v>
      </c>
      <c r="N172" s="2">
        <v>41.34</v>
      </c>
      <c r="O172" s="2">
        <v>9.76</v>
      </c>
      <c r="P172" s="2">
        <v>1.22</v>
      </c>
    </row>
    <row r="173" spans="1:21" ht="12" customHeight="1" x14ac:dyDescent="0.25">
      <c r="A173" s="26">
        <v>1</v>
      </c>
      <c r="B173" s="52" t="s">
        <v>81</v>
      </c>
      <c r="C173" s="52"/>
      <c r="D173" s="39">
        <v>30</v>
      </c>
      <c r="E173" s="2">
        <v>2.46</v>
      </c>
      <c r="F173" s="2">
        <v>0.64</v>
      </c>
      <c r="G173" s="2">
        <v>14.58</v>
      </c>
      <c r="H173" s="2">
        <v>76.5</v>
      </c>
      <c r="I173" s="2">
        <v>0.14000000000000001</v>
      </c>
      <c r="J173" s="2">
        <v>0.01</v>
      </c>
      <c r="K173" s="4">
        <v>0</v>
      </c>
      <c r="L173" s="2">
        <v>0.54</v>
      </c>
      <c r="M173" s="2">
        <v>27.1</v>
      </c>
      <c r="N173" s="2">
        <v>21</v>
      </c>
      <c r="O173" s="2">
        <v>10.68</v>
      </c>
      <c r="P173" s="2">
        <v>0.9</v>
      </c>
    </row>
    <row r="174" spans="1:21" ht="12" customHeight="1" x14ac:dyDescent="0.25">
      <c r="A174" s="53" t="s">
        <v>31</v>
      </c>
      <c r="B174" s="53"/>
      <c r="C174" s="53"/>
      <c r="D174" s="54"/>
      <c r="E174" s="4">
        <f>E167+E168+E169+E173+E171+E172+E170</f>
        <v>54.19</v>
      </c>
      <c r="F174" s="4">
        <f t="shared" ref="F174:H174" si="22">F167+F168+F169+F173+F171+F172+F170</f>
        <v>59.74</v>
      </c>
      <c r="G174" s="4">
        <f t="shared" si="22"/>
        <v>167.3</v>
      </c>
      <c r="H174" s="4">
        <f t="shared" si="22"/>
        <v>1137.78</v>
      </c>
      <c r="I174" s="4" t="e">
        <f>I167+I168+I169+I173+I171+I172+#REF!</f>
        <v>#REF!</v>
      </c>
      <c r="J174" s="4" t="e">
        <f>J167+J168+J169+J173+J171+J172+#REF!</f>
        <v>#REF!</v>
      </c>
      <c r="K174" s="4" t="e">
        <f>K167+K168+K169+K173+K171+K172+#REF!</f>
        <v>#REF!</v>
      </c>
      <c r="L174" s="4" t="e">
        <f>L167+L168+L169+L173+L171+L172+#REF!</f>
        <v>#REF!</v>
      </c>
      <c r="M174" s="4" t="e">
        <f>M167+M168+M169+M173+M171+M172+#REF!</f>
        <v>#REF!</v>
      </c>
      <c r="N174" s="4" t="e">
        <f>N167+N168+N169+N173+N171+N172+#REF!</f>
        <v>#REF!</v>
      </c>
      <c r="O174" s="4" t="e">
        <f>O167+O168+O169+O173+O171+O172+#REF!</f>
        <v>#REF!</v>
      </c>
      <c r="P174" s="4" t="e">
        <f>P167+P168+P169+P173+P171+P172+#REF!</f>
        <v>#REF!</v>
      </c>
    </row>
    <row r="175" spans="1:21" ht="12" customHeight="1" x14ac:dyDescent="0.25">
      <c r="A175" s="53" t="s">
        <v>32</v>
      </c>
      <c r="B175" s="53"/>
      <c r="C175" s="53"/>
      <c r="D175" s="53"/>
      <c r="E175" s="4">
        <f t="shared" ref="E175:P175" si="23">E174+E165</f>
        <v>59.87</v>
      </c>
      <c r="F175" s="2">
        <f t="shared" si="23"/>
        <v>80.06</v>
      </c>
      <c r="G175" s="2">
        <f t="shared" si="23"/>
        <v>237.59</v>
      </c>
      <c r="H175" s="2">
        <f t="shared" si="23"/>
        <v>1746.61</v>
      </c>
      <c r="I175" s="2" t="e">
        <f t="shared" si="23"/>
        <v>#REF!</v>
      </c>
      <c r="J175" s="2" t="e">
        <f t="shared" si="23"/>
        <v>#REF!</v>
      </c>
      <c r="K175" s="2" t="e">
        <f t="shared" si="23"/>
        <v>#REF!</v>
      </c>
      <c r="L175" s="2" t="e">
        <f t="shared" si="23"/>
        <v>#REF!</v>
      </c>
      <c r="M175" s="2" t="e">
        <f t="shared" si="23"/>
        <v>#REF!</v>
      </c>
      <c r="N175" s="2" t="e">
        <f t="shared" si="23"/>
        <v>#REF!</v>
      </c>
      <c r="O175" s="2" t="e">
        <f t="shared" si="23"/>
        <v>#REF!</v>
      </c>
      <c r="P175" s="2" t="e">
        <f t="shared" si="23"/>
        <v>#REF!</v>
      </c>
    </row>
    <row r="176" spans="1:21" ht="12" customHeight="1" x14ac:dyDescent="0.25">
      <c r="A176" s="14"/>
      <c r="B176" s="14"/>
      <c r="C176" s="14"/>
      <c r="D176" s="14"/>
      <c r="E176" s="14" t="s">
        <v>96</v>
      </c>
      <c r="F176" s="14"/>
      <c r="G176" s="14"/>
      <c r="H176" s="14"/>
      <c r="I176" s="14"/>
      <c r="J176" s="14"/>
      <c r="K176" s="68" t="s">
        <v>33</v>
      </c>
      <c r="L176" s="68"/>
      <c r="M176" s="68"/>
      <c r="N176" s="68"/>
      <c r="O176" s="68"/>
      <c r="P176" s="68"/>
    </row>
    <row r="177" spans="1:16" ht="12" customHeight="1" x14ac:dyDescent="0.25">
      <c r="A177" s="69" t="s">
        <v>48</v>
      </c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</row>
    <row r="178" spans="1:16" ht="12" customHeight="1" x14ac:dyDescent="0.25">
      <c r="A178" s="13" t="s">
        <v>97</v>
      </c>
      <c r="B178" s="14"/>
      <c r="C178" s="14"/>
      <c r="D178" s="36"/>
      <c r="E178" s="35" t="s">
        <v>1</v>
      </c>
      <c r="F178" s="70" t="s">
        <v>40</v>
      </c>
      <c r="G178" s="71"/>
      <c r="H178" s="71"/>
      <c r="I178" s="61" t="s">
        <v>3</v>
      </c>
      <c r="J178" s="61"/>
      <c r="K178" s="76" t="s">
        <v>4</v>
      </c>
      <c r="L178" s="76"/>
      <c r="M178" s="76"/>
      <c r="N178" s="76"/>
      <c r="O178" s="76"/>
      <c r="P178" s="76"/>
    </row>
    <row r="179" spans="1:16" ht="12" customHeight="1" x14ac:dyDescent="0.25">
      <c r="A179" s="35" t="s">
        <v>3</v>
      </c>
      <c r="B179" s="34" t="s">
        <v>4</v>
      </c>
      <c r="C179" s="14"/>
      <c r="D179" s="60" t="s">
        <v>5</v>
      </c>
      <c r="E179" s="60"/>
      <c r="F179" s="37">
        <v>2</v>
      </c>
      <c r="G179" s="14"/>
      <c r="H179" s="36"/>
      <c r="I179" s="61" t="s">
        <v>7</v>
      </c>
      <c r="J179" s="61"/>
      <c r="K179" s="62" t="s">
        <v>8</v>
      </c>
      <c r="L179" s="62"/>
      <c r="M179" s="62"/>
      <c r="N179" s="62"/>
      <c r="O179" s="62"/>
      <c r="P179" s="62"/>
    </row>
    <row r="180" spans="1:16" ht="12" customHeight="1" x14ac:dyDescent="0.25">
      <c r="A180" s="64" t="s">
        <v>9</v>
      </c>
      <c r="B180" s="64" t="s">
        <v>10</v>
      </c>
      <c r="C180" s="64"/>
      <c r="D180" s="64" t="s">
        <v>11</v>
      </c>
      <c r="E180" s="63" t="s">
        <v>12</v>
      </c>
      <c r="F180" s="63"/>
      <c r="G180" s="63"/>
      <c r="H180" s="64" t="s">
        <v>13</v>
      </c>
      <c r="I180" s="63" t="s">
        <v>14</v>
      </c>
      <c r="J180" s="63"/>
      <c r="K180" s="63"/>
      <c r="L180" s="63"/>
      <c r="M180" s="63" t="s">
        <v>15</v>
      </c>
      <c r="N180" s="63"/>
      <c r="O180" s="63"/>
      <c r="P180" s="63"/>
    </row>
    <row r="181" spans="1:16" ht="12" customHeight="1" x14ac:dyDescent="0.25">
      <c r="A181" s="65"/>
      <c r="B181" s="66"/>
      <c r="C181" s="67"/>
      <c r="D181" s="65"/>
      <c r="E181" s="32" t="s">
        <v>16</v>
      </c>
      <c r="F181" s="32" t="s">
        <v>17</v>
      </c>
      <c r="G181" s="32" t="s">
        <v>18</v>
      </c>
      <c r="H181" s="65"/>
      <c r="I181" s="32" t="s">
        <v>19</v>
      </c>
      <c r="J181" s="32" t="s">
        <v>20</v>
      </c>
      <c r="K181" s="32" t="s">
        <v>21</v>
      </c>
      <c r="L181" s="32" t="s">
        <v>22</v>
      </c>
      <c r="M181" s="32" t="s">
        <v>23</v>
      </c>
      <c r="N181" s="32" t="s">
        <v>24</v>
      </c>
      <c r="O181" s="32" t="s">
        <v>25</v>
      </c>
      <c r="P181" s="32" t="s">
        <v>26</v>
      </c>
    </row>
    <row r="182" spans="1:16" ht="12" customHeight="1" x14ac:dyDescent="0.25">
      <c r="A182" s="33">
        <v>1</v>
      </c>
      <c r="B182" s="55">
        <v>2</v>
      </c>
      <c r="C182" s="55"/>
      <c r="D182" s="33">
        <v>3</v>
      </c>
      <c r="E182" s="33">
        <v>4</v>
      </c>
      <c r="F182" s="33">
        <v>5</v>
      </c>
      <c r="G182" s="33">
        <v>6</v>
      </c>
      <c r="H182" s="33">
        <v>7</v>
      </c>
      <c r="I182" s="33">
        <v>8</v>
      </c>
      <c r="J182" s="33">
        <v>9</v>
      </c>
      <c r="K182" s="33">
        <v>10</v>
      </c>
      <c r="L182" s="33">
        <v>11</v>
      </c>
      <c r="M182" s="33">
        <v>12</v>
      </c>
      <c r="N182" s="33">
        <v>13</v>
      </c>
      <c r="O182" s="33">
        <v>14</v>
      </c>
      <c r="P182" s="33">
        <v>15</v>
      </c>
    </row>
    <row r="183" spans="1:16" ht="12" customHeight="1" x14ac:dyDescent="0.25">
      <c r="A183" s="56" t="s">
        <v>27</v>
      </c>
      <c r="B183" s="57"/>
      <c r="C183" s="57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</row>
    <row r="184" spans="1:16" ht="12" customHeight="1" x14ac:dyDescent="0.25">
      <c r="A184" s="26">
        <v>3</v>
      </c>
      <c r="B184" s="52" t="s">
        <v>87</v>
      </c>
      <c r="C184" s="52"/>
      <c r="D184" s="12">
        <v>50</v>
      </c>
      <c r="E184" s="2">
        <v>6</v>
      </c>
      <c r="F184" s="2">
        <v>8.5</v>
      </c>
      <c r="G184" s="2">
        <v>8.3000000000000007</v>
      </c>
      <c r="H184" s="2">
        <v>79.400000000000006</v>
      </c>
      <c r="I184" s="2">
        <v>7.0000000000000007E-2</v>
      </c>
      <c r="J184" s="2">
        <v>0.28000000000000003</v>
      </c>
      <c r="K184" s="8">
        <v>75</v>
      </c>
      <c r="L184" s="2">
        <v>0.1</v>
      </c>
      <c r="M184" s="2">
        <v>181.95</v>
      </c>
      <c r="N184" s="2">
        <v>137.6</v>
      </c>
      <c r="O184" s="8">
        <v>21</v>
      </c>
      <c r="P184" s="2">
        <v>0.19</v>
      </c>
    </row>
    <row r="185" spans="1:16" ht="12" customHeight="1" x14ac:dyDescent="0.25">
      <c r="A185" s="26">
        <v>257</v>
      </c>
      <c r="B185" s="52" t="s">
        <v>118</v>
      </c>
      <c r="C185" s="52"/>
      <c r="D185" s="41">
        <v>210</v>
      </c>
      <c r="E185" s="2">
        <v>12.01</v>
      </c>
      <c r="F185" s="2">
        <v>16.52</v>
      </c>
      <c r="G185" s="2">
        <v>39.840000000000003</v>
      </c>
      <c r="H185" s="2">
        <v>328.94</v>
      </c>
      <c r="I185" s="2"/>
      <c r="J185" s="2"/>
      <c r="K185" s="8"/>
      <c r="L185" s="2"/>
      <c r="M185" s="2"/>
      <c r="N185" s="2"/>
      <c r="O185" s="8"/>
      <c r="P185" s="2"/>
    </row>
    <row r="186" spans="1:16" ht="12" customHeight="1" x14ac:dyDescent="0.25">
      <c r="A186" s="26">
        <v>628</v>
      </c>
      <c r="B186" s="52" t="s">
        <v>86</v>
      </c>
      <c r="C186" s="52"/>
      <c r="D186" s="39">
        <v>215</v>
      </c>
      <c r="E186" s="2">
        <v>0.4</v>
      </c>
      <c r="F186" s="2">
        <v>0</v>
      </c>
      <c r="G186" s="2">
        <v>25.02</v>
      </c>
      <c r="H186" s="2">
        <v>93</v>
      </c>
      <c r="I186" s="2">
        <v>0.03</v>
      </c>
      <c r="J186" s="2">
        <v>0.12</v>
      </c>
      <c r="K186" s="2">
        <v>15</v>
      </c>
      <c r="L186" s="2">
        <v>0</v>
      </c>
      <c r="M186" s="2">
        <v>90.21</v>
      </c>
      <c r="N186" s="2">
        <v>67.5</v>
      </c>
      <c r="O186" s="2">
        <v>10.5</v>
      </c>
      <c r="P186" s="2">
        <v>0.1</v>
      </c>
    </row>
    <row r="187" spans="1:16" ht="12" customHeight="1" x14ac:dyDescent="0.25">
      <c r="A187" s="2"/>
      <c r="B187" s="58"/>
      <c r="C187" s="59"/>
      <c r="D187" s="39"/>
      <c r="E187" s="2"/>
      <c r="F187" s="2"/>
      <c r="G187" s="2"/>
      <c r="H187" s="2"/>
      <c r="I187" s="2">
        <v>0.05</v>
      </c>
      <c r="J187" s="2">
        <v>1.2E-2</v>
      </c>
      <c r="K187" s="2">
        <v>0</v>
      </c>
      <c r="L187" s="2">
        <v>0.35</v>
      </c>
      <c r="M187" s="2">
        <v>8.98</v>
      </c>
      <c r="N187" s="2">
        <v>41.34</v>
      </c>
      <c r="O187" s="2">
        <v>9.76</v>
      </c>
      <c r="P187" s="2">
        <v>1.22</v>
      </c>
    </row>
    <row r="188" spans="1:16" ht="12" customHeight="1" x14ac:dyDescent="0.25">
      <c r="A188" s="53" t="s">
        <v>28</v>
      </c>
      <c r="B188" s="53"/>
      <c r="C188" s="53"/>
      <c r="D188" s="53"/>
      <c r="E188" s="4">
        <f>E184+E186+E187+E185</f>
        <v>18.41</v>
      </c>
      <c r="F188" s="4">
        <f t="shared" ref="F188:H188" si="24">F184+F186+F187+F185</f>
        <v>25.02</v>
      </c>
      <c r="G188" s="4">
        <f t="shared" si="24"/>
        <v>73.16</v>
      </c>
      <c r="H188" s="4">
        <f t="shared" si="24"/>
        <v>501.34000000000003</v>
      </c>
      <c r="I188" s="4">
        <f t="shared" ref="I188:P188" si="25">I184+I186+I187</f>
        <v>0.15000000000000002</v>
      </c>
      <c r="J188" s="4">
        <f t="shared" si="25"/>
        <v>0.41200000000000003</v>
      </c>
      <c r="K188" s="4">
        <f t="shared" si="25"/>
        <v>90</v>
      </c>
      <c r="L188" s="4">
        <f t="shared" si="25"/>
        <v>0.44999999999999996</v>
      </c>
      <c r="M188" s="4">
        <f t="shared" si="25"/>
        <v>281.14</v>
      </c>
      <c r="N188" s="4">
        <f t="shared" si="25"/>
        <v>246.44</v>
      </c>
      <c r="O188" s="4">
        <f t="shared" si="25"/>
        <v>41.26</v>
      </c>
      <c r="P188" s="4">
        <f t="shared" si="25"/>
        <v>1.51</v>
      </c>
    </row>
    <row r="189" spans="1:16" ht="12" customHeight="1" x14ac:dyDescent="0.25">
      <c r="A189" s="56" t="s">
        <v>29</v>
      </c>
      <c r="B189" s="57"/>
      <c r="C189" s="57"/>
      <c r="D189" s="57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</row>
    <row r="190" spans="1:16" ht="12" customHeight="1" x14ac:dyDescent="0.25">
      <c r="A190" s="26" t="s">
        <v>95</v>
      </c>
      <c r="B190" s="52" t="s">
        <v>93</v>
      </c>
      <c r="C190" s="52"/>
      <c r="D190" s="44">
        <v>60</v>
      </c>
      <c r="E190" s="45">
        <v>0.96</v>
      </c>
      <c r="F190" s="2">
        <v>2.94</v>
      </c>
      <c r="G190" s="2">
        <v>3.6</v>
      </c>
      <c r="H190" s="2">
        <v>45.6</v>
      </c>
      <c r="I190" s="2">
        <v>0.11</v>
      </c>
      <c r="J190" s="2">
        <v>0.06</v>
      </c>
      <c r="K190" s="2">
        <v>14.2</v>
      </c>
      <c r="L190" s="2">
        <v>0.19</v>
      </c>
      <c r="M190" s="2">
        <v>19.45</v>
      </c>
      <c r="N190" s="2">
        <v>55.68</v>
      </c>
      <c r="O190" s="2">
        <v>22.3</v>
      </c>
      <c r="P190" s="2">
        <v>0.86</v>
      </c>
    </row>
    <row r="191" spans="1:16" ht="12" customHeight="1" x14ac:dyDescent="0.25">
      <c r="A191" s="26">
        <v>132</v>
      </c>
      <c r="B191" s="52" t="s">
        <v>76</v>
      </c>
      <c r="C191" s="52"/>
      <c r="D191" s="39">
        <v>210</v>
      </c>
      <c r="E191" s="2">
        <v>28.35</v>
      </c>
      <c r="F191" s="2">
        <v>23.54</v>
      </c>
      <c r="G191" s="2">
        <v>37.29</v>
      </c>
      <c r="H191" s="2">
        <v>248.96</v>
      </c>
      <c r="I191" s="2">
        <v>0.25</v>
      </c>
      <c r="J191" s="2">
        <v>0.04</v>
      </c>
      <c r="K191" s="2">
        <v>4.5599999999999996</v>
      </c>
      <c r="L191" s="2">
        <v>0.25</v>
      </c>
      <c r="M191" s="2">
        <v>37.299999999999997</v>
      </c>
      <c r="N191" s="2">
        <v>87.1</v>
      </c>
      <c r="O191" s="2">
        <v>37.71</v>
      </c>
      <c r="P191" s="2">
        <v>3.1</v>
      </c>
    </row>
    <row r="192" spans="1:16" ht="12" customHeight="1" x14ac:dyDescent="0.25">
      <c r="A192" s="26">
        <v>416</v>
      </c>
      <c r="B192" s="52" t="s">
        <v>124</v>
      </c>
      <c r="C192" s="52"/>
      <c r="D192" s="41">
        <v>90</v>
      </c>
      <c r="E192" s="2">
        <v>26.24</v>
      </c>
      <c r="F192" s="2">
        <v>35.090000000000003</v>
      </c>
      <c r="G192" s="2">
        <v>45.37</v>
      </c>
      <c r="H192" s="2">
        <v>323.14999999999998</v>
      </c>
      <c r="I192" s="2">
        <v>0.37</v>
      </c>
      <c r="J192" s="2">
        <v>1.23</v>
      </c>
      <c r="K192" s="2">
        <v>0.1</v>
      </c>
      <c r="L192" s="2">
        <v>0.2</v>
      </c>
      <c r="M192" s="2">
        <v>86.29</v>
      </c>
      <c r="N192" s="2">
        <v>19.899999999999999</v>
      </c>
      <c r="O192" s="2">
        <v>26.5</v>
      </c>
      <c r="P192" s="2">
        <v>29.8</v>
      </c>
    </row>
    <row r="193" spans="1:16" ht="12" customHeight="1" x14ac:dyDescent="0.25">
      <c r="A193" s="26">
        <v>469</v>
      </c>
      <c r="B193" s="52" t="s">
        <v>30</v>
      </c>
      <c r="C193" s="52"/>
      <c r="D193" s="39">
        <v>150</v>
      </c>
      <c r="E193" s="2">
        <v>15.4</v>
      </c>
      <c r="F193" s="2">
        <v>17.5</v>
      </c>
      <c r="G193" s="2">
        <v>32.6</v>
      </c>
      <c r="H193" s="2">
        <v>287</v>
      </c>
      <c r="I193" s="2">
        <v>3.3000000000000002E-2</v>
      </c>
      <c r="J193" s="2">
        <v>2.94</v>
      </c>
      <c r="K193" s="2">
        <v>0</v>
      </c>
      <c r="L193" s="2">
        <v>2.4E-2</v>
      </c>
      <c r="M193" s="2">
        <v>6.24</v>
      </c>
      <c r="N193" s="2">
        <v>18.600000000000001</v>
      </c>
      <c r="O193" s="2">
        <v>6.3</v>
      </c>
      <c r="P193" s="2">
        <v>0.21</v>
      </c>
    </row>
    <row r="194" spans="1:16" ht="12" customHeight="1" x14ac:dyDescent="0.25">
      <c r="A194" s="11">
        <v>588</v>
      </c>
      <c r="B194" s="52" t="s">
        <v>36</v>
      </c>
      <c r="C194" s="52"/>
      <c r="D194" s="39">
        <v>200</v>
      </c>
      <c r="E194" s="2">
        <v>0.44</v>
      </c>
      <c r="F194" s="4">
        <v>0</v>
      </c>
      <c r="G194" s="2">
        <v>48.88</v>
      </c>
      <c r="H194" s="2">
        <v>195.6</v>
      </c>
      <c r="I194" s="2">
        <v>0</v>
      </c>
      <c r="J194" s="2">
        <v>0.02</v>
      </c>
      <c r="K194" s="2">
        <v>0</v>
      </c>
      <c r="L194" s="2">
        <v>0</v>
      </c>
      <c r="M194" s="2">
        <v>5.4</v>
      </c>
      <c r="N194" s="2">
        <v>8.24</v>
      </c>
      <c r="O194" s="2">
        <v>4.4000000000000004</v>
      </c>
      <c r="P194" s="2">
        <v>0.88</v>
      </c>
    </row>
    <row r="195" spans="1:16" ht="12" customHeight="1" x14ac:dyDescent="0.25">
      <c r="A195" s="26">
        <v>1</v>
      </c>
      <c r="B195" s="52" t="s">
        <v>101</v>
      </c>
      <c r="C195" s="52"/>
      <c r="D195" s="39">
        <v>30</v>
      </c>
      <c r="E195" s="2">
        <v>2.1800000000000002</v>
      </c>
      <c r="F195" s="2">
        <v>0.43</v>
      </c>
      <c r="G195" s="2">
        <v>19.27</v>
      </c>
      <c r="H195" s="2">
        <v>90.48</v>
      </c>
      <c r="I195" s="2">
        <v>0.05</v>
      </c>
      <c r="J195" s="2">
        <v>1.2E-2</v>
      </c>
      <c r="K195" s="2">
        <v>0</v>
      </c>
      <c r="L195" s="2">
        <v>0.35</v>
      </c>
      <c r="M195" s="2">
        <v>8.98</v>
      </c>
      <c r="N195" s="2">
        <v>41.34</v>
      </c>
      <c r="O195" s="2">
        <v>9.76</v>
      </c>
      <c r="P195" s="2">
        <v>1.22</v>
      </c>
    </row>
    <row r="196" spans="1:16" ht="12" customHeight="1" x14ac:dyDescent="0.25">
      <c r="A196" s="26">
        <v>1</v>
      </c>
      <c r="B196" s="52" t="s">
        <v>81</v>
      </c>
      <c r="C196" s="52"/>
      <c r="D196" s="39">
        <v>30</v>
      </c>
      <c r="E196" s="2">
        <v>2.46</v>
      </c>
      <c r="F196" s="2">
        <v>0.64</v>
      </c>
      <c r="G196" s="2">
        <v>14.58</v>
      </c>
      <c r="H196" s="2">
        <v>76.5</v>
      </c>
      <c r="I196" s="2">
        <v>0.14000000000000001</v>
      </c>
      <c r="J196" s="2">
        <v>0.01</v>
      </c>
      <c r="K196" s="4">
        <v>0</v>
      </c>
      <c r="L196" s="2">
        <v>0.54</v>
      </c>
      <c r="M196" s="2">
        <v>27.1</v>
      </c>
      <c r="N196" s="2">
        <v>21</v>
      </c>
      <c r="O196" s="2">
        <v>10.68</v>
      </c>
      <c r="P196" s="2">
        <v>0.9</v>
      </c>
    </row>
    <row r="197" spans="1:16" ht="12" customHeight="1" x14ac:dyDescent="0.25">
      <c r="A197" s="53" t="s">
        <v>31</v>
      </c>
      <c r="B197" s="54"/>
      <c r="C197" s="54"/>
      <c r="D197" s="54"/>
      <c r="E197" s="2">
        <f>E190+E191+E194+E195+E196+E192+E193</f>
        <v>76.03</v>
      </c>
      <c r="F197" s="2">
        <f t="shared" ref="F197:P197" si="26">F190+F191+F194+F195+F196+F192+F193</f>
        <v>80.14</v>
      </c>
      <c r="G197" s="2">
        <f t="shared" si="26"/>
        <v>201.59</v>
      </c>
      <c r="H197" s="2">
        <f t="shared" si="26"/>
        <v>1267.29</v>
      </c>
      <c r="I197" s="2">
        <f t="shared" si="26"/>
        <v>0.95300000000000007</v>
      </c>
      <c r="J197" s="2">
        <f t="shared" si="26"/>
        <v>4.3119999999999994</v>
      </c>
      <c r="K197" s="2">
        <f t="shared" si="26"/>
        <v>18.86</v>
      </c>
      <c r="L197" s="2">
        <f t="shared" si="26"/>
        <v>1.554</v>
      </c>
      <c r="M197" s="2">
        <f t="shared" si="26"/>
        <v>190.76</v>
      </c>
      <c r="N197" s="2">
        <f t="shared" si="26"/>
        <v>251.86</v>
      </c>
      <c r="O197" s="2">
        <f t="shared" si="26"/>
        <v>117.65000000000002</v>
      </c>
      <c r="P197" s="2">
        <f t="shared" si="26"/>
        <v>36.97</v>
      </c>
    </row>
    <row r="198" spans="1:16" ht="12" customHeight="1" x14ac:dyDescent="0.25">
      <c r="A198" s="53" t="s">
        <v>32</v>
      </c>
      <c r="B198" s="53"/>
      <c r="C198" s="53"/>
      <c r="D198" s="53"/>
      <c r="E198" s="2">
        <f t="shared" ref="E198:P198" si="27">E188+E197</f>
        <v>94.44</v>
      </c>
      <c r="F198" s="2">
        <f t="shared" si="27"/>
        <v>105.16</v>
      </c>
      <c r="G198" s="2">
        <f t="shared" si="27"/>
        <v>274.75</v>
      </c>
      <c r="H198" s="2">
        <f t="shared" si="27"/>
        <v>1768.63</v>
      </c>
      <c r="I198" s="2">
        <f t="shared" si="27"/>
        <v>1.1030000000000002</v>
      </c>
      <c r="J198" s="2">
        <f t="shared" si="27"/>
        <v>4.7239999999999993</v>
      </c>
      <c r="K198" s="2">
        <f t="shared" si="27"/>
        <v>108.86</v>
      </c>
      <c r="L198" s="2">
        <f t="shared" si="27"/>
        <v>2.004</v>
      </c>
      <c r="M198" s="2">
        <f t="shared" si="27"/>
        <v>471.9</v>
      </c>
      <c r="N198" s="2">
        <f t="shared" si="27"/>
        <v>498.3</v>
      </c>
      <c r="O198" s="2">
        <f t="shared" si="27"/>
        <v>158.91000000000003</v>
      </c>
      <c r="P198" s="2">
        <f t="shared" si="27"/>
        <v>38.479999999999997</v>
      </c>
    </row>
    <row r="199" spans="1:16" ht="12" customHeight="1" x14ac:dyDescent="0.25">
      <c r="A199" s="14"/>
      <c r="B199" s="14"/>
      <c r="C199" s="14"/>
      <c r="D199" s="14"/>
      <c r="E199" s="14" t="s">
        <v>96</v>
      </c>
      <c r="F199" s="14"/>
      <c r="G199" s="14"/>
      <c r="H199" s="14"/>
      <c r="I199" s="14"/>
      <c r="J199" s="14"/>
      <c r="K199" s="68" t="s">
        <v>33</v>
      </c>
      <c r="L199" s="68"/>
      <c r="M199" s="68"/>
      <c r="N199" s="68"/>
      <c r="O199" s="68"/>
      <c r="P199" s="68"/>
    </row>
    <row r="200" spans="1:16" ht="12" customHeight="1" x14ac:dyDescent="0.25">
      <c r="A200" s="69" t="s">
        <v>50</v>
      </c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</row>
    <row r="201" spans="1:16" ht="12" customHeight="1" x14ac:dyDescent="0.25">
      <c r="A201" s="13" t="s">
        <v>97</v>
      </c>
      <c r="B201" s="14"/>
      <c r="C201" s="14"/>
      <c r="D201" s="36"/>
      <c r="E201" s="35" t="s">
        <v>1</v>
      </c>
      <c r="F201" s="70" t="s">
        <v>42</v>
      </c>
      <c r="G201" s="71"/>
      <c r="H201" s="71"/>
      <c r="I201" s="61" t="s">
        <v>3</v>
      </c>
      <c r="J201" s="61"/>
      <c r="K201" s="76" t="s">
        <v>4</v>
      </c>
      <c r="L201" s="76"/>
      <c r="M201" s="76"/>
      <c r="N201" s="76"/>
      <c r="O201" s="76"/>
      <c r="P201" s="76"/>
    </row>
    <row r="202" spans="1:16" ht="12" customHeight="1" x14ac:dyDescent="0.25">
      <c r="A202" s="35" t="s">
        <v>3</v>
      </c>
      <c r="B202" s="34" t="s">
        <v>4</v>
      </c>
      <c r="C202" s="14"/>
      <c r="D202" s="60" t="s">
        <v>5</v>
      </c>
      <c r="E202" s="60"/>
      <c r="F202" s="37">
        <v>2</v>
      </c>
      <c r="G202" s="14"/>
      <c r="H202" s="36"/>
      <c r="I202" s="61" t="s">
        <v>7</v>
      </c>
      <c r="J202" s="61"/>
      <c r="K202" s="62" t="s">
        <v>8</v>
      </c>
      <c r="L202" s="62"/>
      <c r="M202" s="62"/>
      <c r="N202" s="62"/>
      <c r="O202" s="62"/>
      <c r="P202" s="62"/>
    </row>
    <row r="203" spans="1:16" ht="12" customHeight="1" x14ac:dyDescent="0.25">
      <c r="A203" s="64" t="s">
        <v>9</v>
      </c>
      <c r="B203" s="64" t="s">
        <v>10</v>
      </c>
      <c r="C203" s="64"/>
      <c r="D203" s="64" t="s">
        <v>11</v>
      </c>
      <c r="E203" s="63" t="s">
        <v>12</v>
      </c>
      <c r="F203" s="63"/>
      <c r="G203" s="63"/>
      <c r="H203" s="64" t="s">
        <v>13</v>
      </c>
      <c r="I203" s="63" t="s">
        <v>14</v>
      </c>
      <c r="J203" s="63"/>
      <c r="K203" s="63"/>
      <c r="L203" s="63"/>
      <c r="M203" s="63" t="s">
        <v>15</v>
      </c>
      <c r="N203" s="63"/>
      <c r="O203" s="63"/>
      <c r="P203" s="63"/>
    </row>
    <row r="204" spans="1:16" ht="12" customHeight="1" x14ac:dyDescent="0.25">
      <c r="A204" s="65"/>
      <c r="B204" s="66"/>
      <c r="C204" s="67"/>
      <c r="D204" s="65"/>
      <c r="E204" s="32" t="s">
        <v>16</v>
      </c>
      <c r="F204" s="32" t="s">
        <v>17</v>
      </c>
      <c r="G204" s="32" t="s">
        <v>18</v>
      </c>
      <c r="H204" s="65"/>
      <c r="I204" s="32" t="s">
        <v>19</v>
      </c>
      <c r="J204" s="32" t="s">
        <v>20</v>
      </c>
      <c r="K204" s="32" t="s">
        <v>21</v>
      </c>
      <c r="L204" s="32" t="s">
        <v>22</v>
      </c>
      <c r="M204" s="32" t="s">
        <v>23</v>
      </c>
      <c r="N204" s="32" t="s">
        <v>24</v>
      </c>
      <c r="O204" s="32" t="s">
        <v>25</v>
      </c>
      <c r="P204" s="32" t="s">
        <v>26</v>
      </c>
    </row>
    <row r="205" spans="1:16" ht="12" customHeight="1" x14ac:dyDescent="0.25">
      <c r="A205" s="33">
        <v>1</v>
      </c>
      <c r="B205" s="55">
        <v>2</v>
      </c>
      <c r="C205" s="55"/>
      <c r="D205" s="33">
        <v>3</v>
      </c>
      <c r="E205" s="33">
        <v>4</v>
      </c>
      <c r="F205" s="33">
        <v>5</v>
      </c>
      <c r="G205" s="33">
        <v>6</v>
      </c>
      <c r="H205" s="33">
        <v>7</v>
      </c>
      <c r="I205" s="33">
        <v>8</v>
      </c>
      <c r="J205" s="33">
        <v>9</v>
      </c>
      <c r="K205" s="33">
        <v>10</v>
      </c>
      <c r="L205" s="33">
        <v>11</v>
      </c>
      <c r="M205" s="33">
        <v>12</v>
      </c>
      <c r="N205" s="33">
        <v>13</v>
      </c>
      <c r="O205" s="33">
        <v>14</v>
      </c>
      <c r="P205" s="33">
        <v>15</v>
      </c>
    </row>
    <row r="206" spans="1:16" ht="12" customHeight="1" x14ac:dyDescent="0.25">
      <c r="A206" s="56" t="s">
        <v>27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</row>
    <row r="207" spans="1:16" ht="12" customHeight="1" x14ac:dyDescent="0.25">
      <c r="A207" s="26">
        <v>2</v>
      </c>
      <c r="B207" s="52" t="s">
        <v>78</v>
      </c>
      <c r="C207" s="52"/>
      <c r="D207" s="39">
        <v>55</v>
      </c>
      <c r="E207" s="2">
        <v>2.56</v>
      </c>
      <c r="F207" s="2">
        <v>5.8</v>
      </c>
      <c r="G207" s="2">
        <v>28.8</v>
      </c>
      <c r="H207" s="2">
        <v>93.5</v>
      </c>
      <c r="I207" s="2">
        <v>0.04</v>
      </c>
      <c r="J207" s="2">
        <v>0.16</v>
      </c>
      <c r="K207" s="2">
        <v>65</v>
      </c>
      <c r="L207" s="2">
        <v>0.1</v>
      </c>
      <c r="M207" s="2">
        <v>122.01</v>
      </c>
      <c r="N207" s="2">
        <v>92.6</v>
      </c>
      <c r="O207" s="2">
        <v>14</v>
      </c>
      <c r="P207" s="2">
        <v>0.14000000000000001</v>
      </c>
    </row>
    <row r="208" spans="1:16" ht="12" customHeight="1" x14ac:dyDescent="0.25">
      <c r="A208" s="26">
        <v>276</v>
      </c>
      <c r="B208" s="52" t="s">
        <v>69</v>
      </c>
      <c r="C208" s="52"/>
      <c r="D208" s="40">
        <v>180</v>
      </c>
      <c r="E208" s="4">
        <v>24.34</v>
      </c>
      <c r="F208" s="4">
        <v>23.31</v>
      </c>
      <c r="G208" s="4">
        <v>100.46</v>
      </c>
      <c r="H208" s="4">
        <v>484.29</v>
      </c>
      <c r="I208" s="4">
        <v>0</v>
      </c>
      <c r="J208" s="2">
        <v>0.2</v>
      </c>
      <c r="K208" s="4">
        <v>0</v>
      </c>
      <c r="L208" s="2">
        <v>0.01</v>
      </c>
      <c r="M208" s="2">
        <v>13.15</v>
      </c>
      <c r="N208" s="2">
        <v>18.02</v>
      </c>
      <c r="O208" s="2">
        <v>9.64</v>
      </c>
      <c r="P208" s="2">
        <v>1.73</v>
      </c>
    </row>
    <row r="209" spans="1:17" ht="12" customHeight="1" x14ac:dyDescent="0.25">
      <c r="A209" s="26">
        <v>629</v>
      </c>
      <c r="B209" s="52" t="s">
        <v>61</v>
      </c>
      <c r="C209" s="52"/>
      <c r="D209" s="39">
        <v>220</v>
      </c>
      <c r="E209" s="2">
        <v>0.46</v>
      </c>
      <c r="F209" s="2">
        <v>0</v>
      </c>
      <c r="G209" s="2">
        <v>27.26</v>
      </c>
      <c r="H209" s="2">
        <v>96.23</v>
      </c>
      <c r="I209" s="2">
        <v>0.05</v>
      </c>
      <c r="J209" s="2">
        <v>1.2E-2</v>
      </c>
      <c r="K209" s="2">
        <v>0</v>
      </c>
      <c r="L209" s="2">
        <v>0.35</v>
      </c>
      <c r="M209" s="2">
        <v>8.98</v>
      </c>
      <c r="N209" s="2">
        <v>41.34</v>
      </c>
      <c r="O209" s="2">
        <v>9.76</v>
      </c>
      <c r="P209" s="2">
        <v>1.22</v>
      </c>
    </row>
    <row r="210" spans="1:17" ht="12" customHeight="1" x14ac:dyDescent="0.25">
      <c r="A210" s="53" t="s">
        <v>28</v>
      </c>
      <c r="B210" s="53"/>
      <c r="C210" s="53"/>
      <c r="D210" s="54"/>
      <c r="E210" s="2">
        <f>E207+E208+E209</f>
        <v>27.36</v>
      </c>
      <c r="F210" s="2">
        <f t="shared" ref="F210:P210" si="28">F207+F208+F209</f>
        <v>29.11</v>
      </c>
      <c r="G210" s="2">
        <f t="shared" si="28"/>
        <v>156.51999999999998</v>
      </c>
      <c r="H210" s="2">
        <f t="shared" si="28"/>
        <v>674.02</v>
      </c>
      <c r="I210" s="2">
        <f t="shared" si="28"/>
        <v>0.09</v>
      </c>
      <c r="J210" s="2">
        <f t="shared" si="28"/>
        <v>0.372</v>
      </c>
      <c r="K210" s="2">
        <f t="shared" si="28"/>
        <v>65</v>
      </c>
      <c r="L210" s="2">
        <f t="shared" si="28"/>
        <v>0.45999999999999996</v>
      </c>
      <c r="M210" s="2">
        <f t="shared" si="28"/>
        <v>144.13999999999999</v>
      </c>
      <c r="N210" s="2">
        <f t="shared" si="28"/>
        <v>151.95999999999998</v>
      </c>
      <c r="O210" s="2">
        <f t="shared" si="28"/>
        <v>33.4</v>
      </c>
      <c r="P210" s="2">
        <f t="shared" si="28"/>
        <v>3.09</v>
      </c>
    </row>
    <row r="211" spans="1:17" ht="12" customHeight="1" x14ac:dyDescent="0.25">
      <c r="A211" s="56" t="s">
        <v>29</v>
      </c>
      <c r="B211" s="56"/>
      <c r="C211" s="56"/>
      <c r="D211" s="57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</row>
    <row r="212" spans="1:17" ht="12" customHeight="1" x14ac:dyDescent="0.25">
      <c r="A212" s="26" t="s">
        <v>95</v>
      </c>
      <c r="B212" s="52" t="s">
        <v>71</v>
      </c>
      <c r="C212" s="52"/>
      <c r="D212" s="39">
        <v>60</v>
      </c>
      <c r="E212" s="2">
        <v>1.74</v>
      </c>
      <c r="F212" s="2">
        <v>1.1399999999999999</v>
      </c>
      <c r="G212" s="2">
        <v>6.48</v>
      </c>
      <c r="H212" s="2">
        <v>47.4</v>
      </c>
      <c r="I212" s="2">
        <v>0.35</v>
      </c>
      <c r="J212" s="2">
        <v>14.88</v>
      </c>
      <c r="K212" s="2">
        <v>0</v>
      </c>
      <c r="L212" s="2">
        <v>0.28999999999999998</v>
      </c>
      <c r="M212" s="2">
        <v>37.700000000000003</v>
      </c>
      <c r="N212" s="2">
        <v>122.22</v>
      </c>
      <c r="O212" s="2">
        <v>44.96</v>
      </c>
      <c r="P212" s="2">
        <v>2.2000000000000002</v>
      </c>
    </row>
    <row r="213" spans="1:17" ht="12" customHeight="1" x14ac:dyDescent="0.25">
      <c r="A213" s="26">
        <v>151</v>
      </c>
      <c r="B213" s="52" t="s">
        <v>103</v>
      </c>
      <c r="C213" s="52"/>
      <c r="D213" s="39">
        <v>200</v>
      </c>
      <c r="E213" s="2">
        <v>4.9400000000000004</v>
      </c>
      <c r="F213" s="2">
        <v>15.87</v>
      </c>
      <c r="G213" s="2">
        <v>43.95</v>
      </c>
      <c r="H213" s="2">
        <v>280.61</v>
      </c>
      <c r="I213" s="2">
        <v>0.23</v>
      </c>
      <c r="J213" s="2">
        <v>35.44</v>
      </c>
      <c r="K213" s="2">
        <v>134.69999999999999</v>
      </c>
      <c r="L213" s="2">
        <v>0.76</v>
      </c>
      <c r="M213" s="2">
        <v>48.71</v>
      </c>
      <c r="N213" s="2">
        <v>153.80000000000001</v>
      </c>
      <c r="O213" s="2">
        <v>54.87</v>
      </c>
      <c r="P213" s="2">
        <v>1.98</v>
      </c>
    </row>
    <row r="214" spans="1:17" ht="12" customHeight="1" x14ac:dyDescent="0.25">
      <c r="A214" s="26">
        <v>635</v>
      </c>
      <c r="B214" s="52" t="s">
        <v>110</v>
      </c>
      <c r="C214" s="52"/>
      <c r="D214" s="41">
        <v>240</v>
      </c>
      <c r="E214" s="2">
        <v>26.24</v>
      </c>
      <c r="F214" s="2">
        <v>39.090000000000003</v>
      </c>
      <c r="G214" s="2">
        <v>45.37</v>
      </c>
      <c r="H214" s="2">
        <v>473.15</v>
      </c>
      <c r="I214" s="2">
        <v>0</v>
      </c>
      <c r="J214" s="2">
        <v>0.01</v>
      </c>
      <c r="K214" s="2">
        <v>24.46</v>
      </c>
      <c r="L214" s="2">
        <v>0.05</v>
      </c>
      <c r="M214" s="2">
        <v>0.98</v>
      </c>
      <c r="N214" s="2">
        <v>1.41</v>
      </c>
      <c r="O214" s="2">
        <v>0</v>
      </c>
      <c r="P214" s="2">
        <v>0.01</v>
      </c>
    </row>
    <row r="215" spans="1:17" ht="12" customHeight="1" x14ac:dyDescent="0.25">
      <c r="A215" s="26">
        <v>628</v>
      </c>
      <c r="B215" s="52" t="s">
        <v>86</v>
      </c>
      <c r="C215" s="52"/>
      <c r="D215" s="39">
        <v>215</v>
      </c>
      <c r="E215" s="2">
        <v>0.4</v>
      </c>
      <c r="F215" s="2">
        <v>0</v>
      </c>
      <c r="G215" s="2">
        <v>25.02</v>
      </c>
      <c r="H215" s="2">
        <v>93</v>
      </c>
      <c r="I215" s="2"/>
      <c r="J215" s="2"/>
      <c r="K215" s="2"/>
      <c r="L215" s="2"/>
      <c r="M215" s="2"/>
      <c r="N215" s="2"/>
      <c r="O215" s="2"/>
      <c r="P215" s="2"/>
    </row>
    <row r="216" spans="1:17" ht="12" customHeight="1" x14ac:dyDescent="0.25">
      <c r="A216" s="26">
        <v>1</v>
      </c>
      <c r="B216" s="52" t="s">
        <v>101</v>
      </c>
      <c r="C216" s="52"/>
      <c r="D216" s="39">
        <v>30</v>
      </c>
      <c r="E216" s="2">
        <v>2.1800000000000002</v>
      </c>
      <c r="F216" s="2">
        <v>0.43</v>
      </c>
      <c r="G216" s="2">
        <v>19.27</v>
      </c>
      <c r="H216" s="2">
        <v>90.48</v>
      </c>
      <c r="I216" s="2">
        <v>8.0000000000000002E-3</v>
      </c>
      <c r="J216" s="2">
        <v>2.63</v>
      </c>
      <c r="K216" s="2">
        <v>0</v>
      </c>
      <c r="L216" s="2">
        <v>0</v>
      </c>
      <c r="M216" s="2">
        <v>6.38</v>
      </c>
      <c r="N216" s="2">
        <v>15.75</v>
      </c>
      <c r="O216" s="2">
        <v>1</v>
      </c>
      <c r="P216" s="2">
        <v>0.2</v>
      </c>
    </row>
    <row r="217" spans="1:17" ht="12" customHeight="1" x14ac:dyDescent="0.25">
      <c r="A217" s="26">
        <v>1</v>
      </c>
      <c r="B217" s="52" t="s">
        <v>81</v>
      </c>
      <c r="C217" s="52"/>
      <c r="D217" s="39">
        <v>30</v>
      </c>
      <c r="E217" s="2">
        <v>2.46</v>
      </c>
      <c r="F217" s="2">
        <v>0.64</v>
      </c>
      <c r="G217" s="2">
        <v>14.58</v>
      </c>
      <c r="H217" s="2">
        <v>76.5</v>
      </c>
      <c r="I217" s="2">
        <v>0.05</v>
      </c>
      <c r="J217" s="2">
        <v>1.2E-2</v>
      </c>
      <c r="K217" s="2">
        <v>0</v>
      </c>
      <c r="L217" s="2">
        <v>0.35</v>
      </c>
      <c r="M217" s="2">
        <v>8.98</v>
      </c>
      <c r="N217" s="2">
        <v>41.34</v>
      </c>
      <c r="O217" s="2">
        <v>9.76</v>
      </c>
      <c r="P217" s="2">
        <v>1.22</v>
      </c>
    </row>
    <row r="218" spans="1:17" ht="12" customHeight="1" x14ac:dyDescent="0.25">
      <c r="A218" s="53" t="s">
        <v>31</v>
      </c>
      <c r="B218" s="53"/>
      <c r="C218" s="53"/>
      <c r="D218" s="54"/>
      <c r="E218" s="4">
        <f>E217+E216+E214+E213+E212+E215</f>
        <v>37.96</v>
      </c>
      <c r="F218" s="4">
        <f t="shared" ref="F218:H218" si="29">F217+F216+F214+F213+F212+F215</f>
        <v>57.17</v>
      </c>
      <c r="G218" s="4">
        <f t="shared" si="29"/>
        <v>154.67000000000002</v>
      </c>
      <c r="H218" s="4">
        <f t="shared" si="29"/>
        <v>1061.1399999999999</v>
      </c>
      <c r="I218" s="2" t="e">
        <f>#REF!+I217+I216+I214+I213+I212+#REF!</f>
        <v>#REF!</v>
      </c>
      <c r="J218" s="2" t="e">
        <f>#REF!+J217+J216+J214+J213+J212+#REF!</f>
        <v>#REF!</v>
      </c>
      <c r="K218" s="2" t="e">
        <f>#REF!+K217+K216+K214+K213+K212+#REF!</f>
        <v>#REF!</v>
      </c>
      <c r="L218" s="2" t="e">
        <f>#REF!+L217+L216+L214+L213+L212+#REF!</f>
        <v>#REF!</v>
      </c>
      <c r="M218" s="2" t="e">
        <f>#REF!+M217+M216+M214+M213+M212+#REF!</f>
        <v>#REF!</v>
      </c>
      <c r="N218" s="2" t="e">
        <f>#REF!+N217+N216+N214+N213+N212+#REF!</f>
        <v>#REF!</v>
      </c>
      <c r="O218" s="2" t="e">
        <f>#REF!+O217+O216+O214+O213+O212+#REF!</f>
        <v>#REF!</v>
      </c>
      <c r="P218" s="2" t="e">
        <f>#REF!+P217+P216+P214+P213+P212+#REF!</f>
        <v>#REF!</v>
      </c>
      <c r="Q218" s="1"/>
    </row>
    <row r="219" spans="1:17" ht="12" customHeight="1" x14ac:dyDescent="0.25">
      <c r="A219" s="53" t="s">
        <v>32</v>
      </c>
      <c r="B219" s="53"/>
      <c r="C219" s="53"/>
      <c r="D219" s="53"/>
      <c r="E219" s="2">
        <f t="shared" ref="E219:P219" si="30">E218+E210</f>
        <v>65.319999999999993</v>
      </c>
      <c r="F219" s="2">
        <f t="shared" si="30"/>
        <v>86.28</v>
      </c>
      <c r="G219" s="2">
        <f t="shared" si="30"/>
        <v>311.19</v>
      </c>
      <c r="H219" s="2">
        <f t="shared" si="30"/>
        <v>1735.1599999999999</v>
      </c>
      <c r="I219" s="2" t="e">
        <f t="shared" si="30"/>
        <v>#REF!</v>
      </c>
      <c r="J219" s="2" t="e">
        <f t="shared" si="30"/>
        <v>#REF!</v>
      </c>
      <c r="K219" s="2" t="e">
        <f t="shared" si="30"/>
        <v>#REF!</v>
      </c>
      <c r="L219" s="2" t="e">
        <f t="shared" si="30"/>
        <v>#REF!</v>
      </c>
      <c r="M219" s="2" t="e">
        <f t="shared" si="30"/>
        <v>#REF!</v>
      </c>
      <c r="N219" s="2" t="e">
        <f t="shared" si="30"/>
        <v>#REF!</v>
      </c>
      <c r="O219" s="2" t="e">
        <f t="shared" si="30"/>
        <v>#REF!</v>
      </c>
      <c r="P219" s="2" t="e">
        <f t="shared" si="30"/>
        <v>#REF!</v>
      </c>
      <c r="Q219" s="1"/>
    </row>
    <row r="220" spans="1:17" ht="12" customHeight="1" x14ac:dyDescent="0.25">
      <c r="A220" s="72" t="s">
        <v>53</v>
      </c>
      <c r="B220" s="73"/>
      <c r="C220" s="73"/>
      <c r="D220" s="74"/>
      <c r="E220" s="2">
        <f t="shared" ref="E220:P220" si="31">E219+E198+E175+E153+E130+E108+E86+E64+E42+E20</f>
        <v>766.82999999999993</v>
      </c>
      <c r="F220" s="2">
        <f t="shared" si="31"/>
        <v>923.1600000000002</v>
      </c>
      <c r="G220" s="2">
        <f t="shared" si="31"/>
        <v>2926.4</v>
      </c>
      <c r="H220" s="2">
        <f t="shared" si="31"/>
        <v>17374.5</v>
      </c>
      <c r="I220" s="2" t="e">
        <f t="shared" si="31"/>
        <v>#REF!</v>
      </c>
      <c r="J220" s="2" t="e">
        <f t="shared" si="31"/>
        <v>#REF!</v>
      </c>
      <c r="K220" s="2" t="e">
        <f t="shared" si="31"/>
        <v>#REF!</v>
      </c>
      <c r="L220" s="2" t="e">
        <f t="shared" si="31"/>
        <v>#REF!</v>
      </c>
      <c r="M220" s="2" t="e">
        <f t="shared" si="31"/>
        <v>#REF!</v>
      </c>
      <c r="N220" s="2" t="e">
        <f t="shared" si="31"/>
        <v>#REF!</v>
      </c>
      <c r="O220" s="2" t="e">
        <f t="shared" si="31"/>
        <v>#REF!</v>
      </c>
      <c r="P220" s="2" t="e">
        <f t="shared" si="31"/>
        <v>#REF!</v>
      </c>
      <c r="Q220" s="1"/>
    </row>
    <row r="221" spans="1:17" ht="12" customHeight="1" x14ac:dyDescent="0.25">
      <c r="A221" s="53" t="s">
        <v>54</v>
      </c>
      <c r="B221" s="53"/>
      <c r="C221" s="53"/>
      <c r="D221" s="53"/>
      <c r="E221" s="4">
        <f>E220/10</f>
        <v>76.682999999999993</v>
      </c>
      <c r="F221" s="4">
        <f t="shared" ref="F221:P221" si="32">F220/10</f>
        <v>92.316000000000017</v>
      </c>
      <c r="G221" s="4">
        <f t="shared" si="32"/>
        <v>292.64</v>
      </c>
      <c r="H221" s="4">
        <f t="shared" si="32"/>
        <v>1737.45</v>
      </c>
      <c r="I221" s="4" t="e">
        <f t="shared" si="32"/>
        <v>#REF!</v>
      </c>
      <c r="J221" s="4" t="e">
        <f t="shared" si="32"/>
        <v>#REF!</v>
      </c>
      <c r="K221" s="4" t="e">
        <f t="shared" si="32"/>
        <v>#REF!</v>
      </c>
      <c r="L221" s="4" t="e">
        <f t="shared" si="32"/>
        <v>#REF!</v>
      </c>
      <c r="M221" s="4" t="e">
        <f t="shared" si="32"/>
        <v>#REF!</v>
      </c>
      <c r="N221" s="4" t="e">
        <f t="shared" si="32"/>
        <v>#REF!</v>
      </c>
      <c r="O221" s="4" t="e">
        <f t="shared" si="32"/>
        <v>#REF!</v>
      </c>
      <c r="P221" s="4" t="e">
        <f t="shared" si="32"/>
        <v>#REF!</v>
      </c>
      <c r="Q221" s="1"/>
    </row>
    <row r="222" spans="1:17" ht="12" customHeight="1" x14ac:dyDescent="0.25">
      <c r="A222" s="14"/>
      <c r="B222" s="14"/>
      <c r="C222" s="14"/>
      <c r="D222" s="14"/>
      <c r="E222" s="14" t="s">
        <v>96</v>
      </c>
      <c r="F222" s="14"/>
      <c r="G222" s="14"/>
      <c r="H222" s="14"/>
      <c r="I222" s="14"/>
      <c r="J222" s="14"/>
      <c r="K222" s="75" t="s">
        <v>33</v>
      </c>
      <c r="L222" s="75"/>
      <c r="M222" s="75"/>
      <c r="N222" s="75"/>
      <c r="O222" s="75"/>
      <c r="P222" s="75"/>
      <c r="Q222" s="1"/>
    </row>
    <row r="223" spans="1:17" ht="12" customHeight="1" x14ac:dyDescent="0.25">
      <c r="A223" s="14"/>
      <c r="B223" s="14"/>
      <c r="C223" s="14"/>
      <c r="D223" s="14"/>
      <c r="E223" s="25"/>
      <c r="F223" s="24"/>
      <c r="G223" s="24"/>
      <c r="H223" s="24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2" customHeight="1" x14ac:dyDescent="0.25">
      <c r="A224" s="28" t="s">
        <v>55</v>
      </c>
      <c r="B224" s="29" t="s">
        <v>56</v>
      </c>
      <c r="C224" s="14"/>
      <c r="D224" s="14"/>
      <c r="E224" s="14"/>
      <c r="F224" s="14"/>
      <c r="G224" s="28" t="s">
        <v>77</v>
      </c>
      <c r="H224" s="28"/>
      <c r="I224" s="1"/>
      <c r="J224" s="1"/>
      <c r="K224" s="1"/>
      <c r="L224" s="1"/>
      <c r="M224" s="1"/>
      <c r="N224" s="1"/>
      <c r="O224" s="1"/>
      <c r="P224" s="1"/>
    </row>
    <row r="225" spans="1:16" ht="12" customHeight="1" x14ac:dyDescent="0.25">
      <c r="A225" s="14"/>
      <c r="B225" s="14"/>
      <c r="C225" s="14"/>
      <c r="D225" s="14"/>
      <c r="E225" s="14"/>
      <c r="F225" s="14"/>
      <c r="G225" s="13"/>
      <c r="H225" s="14"/>
      <c r="I225" s="1"/>
      <c r="J225" s="1"/>
      <c r="K225" s="1"/>
      <c r="L225" s="1"/>
      <c r="M225" s="1"/>
      <c r="N225" s="1"/>
      <c r="O225" s="1"/>
      <c r="P225" s="1"/>
    </row>
    <row r="226" spans="1:16" ht="12" customHeight="1" x14ac:dyDescent="0.25">
      <c r="A226" s="15"/>
      <c r="B226" s="15"/>
      <c r="C226" s="15"/>
      <c r="D226" s="15"/>
      <c r="E226" s="13" t="s">
        <v>57</v>
      </c>
      <c r="F226" s="15"/>
      <c r="G226" s="15"/>
      <c r="H226" s="15"/>
      <c r="I226" s="1"/>
      <c r="J226" s="1"/>
      <c r="K226" s="1"/>
      <c r="L226" s="1"/>
      <c r="M226" s="1"/>
      <c r="N226" s="1"/>
      <c r="O226" s="1"/>
      <c r="P226" s="1"/>
    </row>
  </sheetData>
  <mergeCells count="308">
    <mergeCell ref="B102:C102"/>
    <mergeCell ref="B170:C170"/>
    <mergeCell ref="B192:C192"/>
    <mergeCell ref="I4:L4"/>
    <mergeCell ref="M4:P4"/>
    <mergeCell ref="B6:C6"/>
    <mergeCell ref="A7:P7"/>
    <mergeCell ref="B8:C8"/>
    <mergeCell ref="B9:C9"/>
    <mergeCell ref="A20:D20"/>
    <mergeCell ref="K21:P21"/>
    <mergeCell ref="A22:P22"/>
    <mergeCell ref="F23:H23"/>
    <mergeCell ref="I23:J23"/>
    <mergeCell ref="K23:P23"/>
    <mergeCell ref="B10:C10"/>
    <mergeCell ref="A11:D11"/>
    <mergeCell ref="A12:P12"/>
    <mergeCell ref="B15:C15"/>
    <mergeCell ref="B18:C18"/>
    <mergeCell ref="A19:D19"/>
    <mergeCell ref="B16:C16"/>
    <mergeCell ref="B14:C14"/>
    <mergeCell ref="B13:C13"/>
    <mergeCell ref="A1:P1"/>
    <mergeCell ref="K2:P2"/>
    <mergeCell ref="E3:F3"/>
    <mergeCell ref="I3:J3"/>
    <mergeCell ref="K3:P3"/>
    <mergeCell ref="A4:A5"/>
    <mergeCell ref="B4:C5"/>
    <mergeCell ref="D4:D5"/>
    <mergeCell ref="E4:G4"/>
    <mergeCell ref="H4:H5"/>
    <mergeCell ref="B27:C27"/>
    <mergeCell ref="A28:P28"/>
    <mergeCell ref="B29:C29"/>
    <mergeCell ref="A32:D32"/>
    <mergeCell ref="A33:P33"/>
    <mergeCell ref="B37:C37"/>
    <mergeCell ref="B31:C31"/>
    <mergeCell ref="B30:C30"/>
    <mergeCell ref="D24:E24"/>
    <mergeCell ref="I24:J24"/>
    <mergeCell ref="K24:P24"/>
    <mergeCell ref="A25:A26"/>
    <mergeCell ref="B25:C26"/>
    <mergeCell ref="D25:D26"/>
    <mergeCell ref="E25:G25"/>
    <mergeCell ref="H25:H26"/>
    <mergeCell ref="I25:L25"/>
    <mergeCell ref="M25:P25"/>
    <mergeCell ref="F45:H45"/>
    <mergeCell ref="I45:J45"/>
    <mergeCell ref="K45:P45"/>
    <mergeCell ref="D46:E46"/>
    <mergeCell ref="I46:J46"/>
    <mergeCell ref="K46:P46"/>
    <mergeCell ref="B38:C38"/>
    <mergeCell ref="B40:C40"/>
    <mergeCell ref="A41:D41"/>
    <mergeCell ref="A42:D42"/>
    <mergeCell ref="K43:P43"/>
    <mergeCell ref="A44:P44"/>
    <mergeCell ref="A54:D54"/>
    <mergeCell ref="A55:P55"/>
    <mergeCell ref="B56:C56"/>
    <mergeCell ref="B57:C57"/>
    <mergeCell ref="B58:C58"/>
    <mergeCell ref="B59:C59"/>
    <mergeCell ref="M47:P47"/>
    <mergeCell ref="B49:C49"/>
    <mergeCell ref="A50:P50"/>
    <mergeCell ref="B51:C51"/>
    <mergeCell ref="B52:C52"/>
    <mergeCell ref="B53:C53"/>
    <mergeCell ref="A47:A48"/>
    <mergeCell ref="B47:C48"/>
    <mergeCell ref="D47:D48"/>
    <mergeCell ref="E47:G47"/>
    <mergeCell ref="H47:H48"/>
    <mergeCell ref="I47:L47"/>
    <mergeCell ref="A66:P66"/>
    <mergeCell ref="F67:H67"/>
    <mergeCell ref="I67:J67"/>
    <mergeCell ref="K67:P67"/>
    <mergeCell ref="D68:E68"/>
    <mergeCell ref="I68:J68"/>
    <mergeCell ref="K68:P68"/>
    <mergeCell ref="B60:C60"/>
    <mergeCell ref="B61:C61"/>
    <mergeCell ref="B62:C62"/>
    <mergeCell ref="A63:D63"/>
    <mergeCell ref="A64:D64"/>
    <mergeCell ref="K65:P65"/>
    <mergeCell ref="M69:P69"/>
    <mergeCell ref="B71:C71"/>
    <mergeCell ref="A72:P72"/>
    <mergeCell ref="B73:C73"/>
    <mergeCell ref="B74:C74"/>
    <mergeCell ref="B75:C75"/>
    <mergeCell ref="A69:A70"/>
    <mergeCell ref="B69:C70"/>
    <mergeCell ref="D69:D70"/>
    <mergeCell ref="E69:G69"/>
    <mergeCell ref="H69:H70"/>
    <mergeCell ref="I69:L69"/>
    <mergeCell ref="A86:D86"/>
    <mergeCell ref="K87:P87"/>
    <mergeCell ref="A88:P88"/>
    <mergeCell ref="F89:H89"/>
    <mergeCell ref="I89:J89"/>
    <mergeCell ref="K89:P89"/>
    <mergeCell ref="A76:D76"/>
    <mergeCell ref="A77:P77"/>
    <mergeCell ref="B78:C78"/>
    <mergeCell ref="B83:C83"/>
    <mergeCell ref="B84:C84"/>
    <mergeCell ref="A85:D85"/>
    <mergeCell ref="B81:C81"/>
    <mergeCell ref="B80:C80"/>
    <mergeCell ref="B79:C79"/>
    <mergeCell ref="B93:C93"/>
    <mergeCell ref="A94:P94"/>
    <mergeCell ref="B95:C95"/>
    <mergeCell ref="B96:C96"/>
    <mergeCell ref="A98:D98"/>
    <mergeCell ref="A99:P99"/>
    <mergeCell ref="D90:E90"/>
    <mergeCell ref="I90:J90"/>
    <mergeCell ref="K90:P90"/>
    <mergeCell ref="A91:A92"/>
    <mergeCell ref="B91:C92"/>
    <mergeCell ref="D91:D92"/>
    <mergeCell ref="E91:G91"/>
    <mergeCell ref="H91:H92"/>
    <mergeCell ref="I91:L91"/>
    <mergeCell ref="M91:P91"/>
    <mergeCell ref="I111:J111"/>
    <mergeCell ref="K111:P111"/>
    <mergeCell ref="D112:E112"/>
    <mergeCell ref="I112:J112"/>
    <mergeCell ref="K112:P112"/>
    <mergeCell ref="B104:C104"/>
    <mergeCell ref="B105:C105"/>
    <mergeCell ref="B106:C106"/>
    <mergeCell ref="A107:D107"/>
    <mergeCell ref="A108:D108"/>
    <mergeCell ref="F134:H134"/>
    <mergeCell ref="I134:J134"/>
    <mergeCell ref="K134:P134"/>
    <mergeCell ref="D135:E135"/>
    <mergeCell ref="I135:J135"/>
    <mergeCell ref="K135:P135"/>
    <mergeCell ref="B127:C127"/>
    <mergeCell ref="B128:C128"/>
    <mergeCell ref="A129:D129"/>
    <mergeCell ref="A130:D130"/>
    <mergeCell ref="K132:P132"/>
    <mergeCell ref="A133:P133"/>
    <mergeCell ref="M136:P136"/>
    <mergeCell ref="B138:C138"/>
    <mergeCell ref="A139:P139"/>
    <mergeCell ref="A136:A137"/>
    <mergeCell ref="B136:C137"/>
    <mergeCell ref="D136:D137"/>
    <mergeCell ref="E136:G136"/>
    <mergeCell ref="H136:H137"/>
    <mergeCell ref="I136:L136"/>
    <mergeCell ref="A152:D152"/>
    <mergeCell ref="A153:D153"/>
    <mergeCell ref="K154:P154"/>
    <mergeCell ref="A155:P155"/>
    <mergeCell ref="F156:H156"/>
    <mergeCell ref="I156:J156"/>
    <mergeCell ref="K156:P156"/>
    <mergeCell ref="A143:D143"/>
    <mergeCell ref="A144:P144"/>
    <mergeCell ref="D157:E157"/>
    <mergeCell ref="I157:J157"/>
    <mergeCell ref="K157:P157"/>
    <mergeCell ref="A158:A159"/>
    <mergeCell ref="B158:C159"/>
    <mergeCell ref="D158:D159"/>
    <mergeCell ref="E158:G158"/>
    <mergeCell ref="H158:H159"/>
    <mergeCell ref="I158:L158"/>
    <mergeCell ref="M158:P158"/>
    <mergeCell ref="A166:P166"/>
    <mergeCell ref="B167:C167"/>
    <mergeCell ref="B169:C169"/>
    <mergeCell ref="B171:C171"/>
    <mergeCell ref="B172:C172"/>
    <mergeCell ref="B173:C173"/>
    <mergeCell ref="B160:C160"/>
    <mergeCell ref="A161:P161"/>
    <mergeCell ref="B162:C162"/>
    <mergeCell ref="B163:C163"/>
    <mergeCell ref="B164:C164"/>
    <mergeCell ref="A165:D165"/>
    <mergeCell ref="A180:A181"/>
    <mergeCell ref="B180:C181"/>
    <mergeCell ref="D180:D181"/>
    <mergeCell ref="E180:G180"/>
    <mergeCell ref="H180:H181"/>
    <mergeCell ref="I180:L180"/>
    <mergeCell ref="M180:P180"/>
    <mergeCell ref="A174:D174"/>
    <mergeCell ref="A175:D175"/>
    <mergeCell ref="K176:P176"/>
    <mergeCell ref="A177:P177"/>
    <mergeCell ref="F178:H178"/>
    <mergeCell ref="I178:J178"/>
    <mergeCell ref="K178:P178"/>
    <mergeCell ref="A203:A204"/>
    <mergeCell ref="B203:C204"/>
    <mergeCell ref="D203:D204"/>
    <mergeCell ref="E203:G203"/>
    <mergeCell ref="H203:H204"/>
    <mergeCell ref="I203:L203"/>
    <mergeCell ref="M203:P203"/>
    <mergeCell ref="A198:D198"/>
    <mergeCell ref="K199:P199"/>
    <mergeCell ref="A200:P200"/>
    <mergeCell ref="F201:H201"/>
    <mergeCell ref="I201:J201"/>
    <mergeCell ref="K201:P201"/>
    <mergeCell ref="A218:D218"/>
    <mergeCell ref="A219:D219"/>
    <mergeCell ref="A220:D220"/>
    <mergeCell ref="A221:D221"/>
    <mergeCell ref="K222:P222"/>
    <mergeCell ref="B17:C17"/>
    <mergeCell ref="B39:C39"/>
    <mergeCell ref="B36:C36"/>
    <mergeCell ref="B35:C35"/>
    <mergeCell ref="B34:C34"/>
    <mergeCell ref="B213:C213"/>
    <mergeCell ref="B214:C214"/>
    <mergeCell ref="B215:C215"/>
    <mergeCell ref="B216:C216"/>
    <mergeCell ref="B217:C217"/>
    <mergeCell ref="B205:C205"/>
    <mergeCell ref="A206:P206"/>
    <mergeCell ref="B207:C207"/>
    <mergeCell ref="B208:C208"/>
    <mergeCell ref="A210:D210"/>
    <mergeCell ref="A211:P211"/>
    <mergeCell ref="D202:E202"/>
    <mergeCell ref="I202:J202"/>
    <mergeCell ref="B103:C103"/>
    <mergeCell ref="B101:C101"/>
    <mergeCell ref="B100:C100"/>
    <mergeCell ref="B97:C97"/>
    <mergeCell ref="B126:C126"/>
    <mergeCell ref="B125:C125"/>
    <mergeCell ref="B124:C124"/>
    <mergeCell ref="B123:C123"/>
    <mergeCell ref="B122:C122"/>
    <mergeCell ref="B119:C119"/>
    <mergeCell ref="A120:D120"/>
    <mergeCell ref="A121:P121"/>
    <mergeCell ref="M113:P113"/>
    <mergeCell ref="B115:C115"/>
    <mergeCell ref="A116:P116"/>
    <mergeCell ref="A113:A114"/>
    <mergeCell ref="B113:C114"/>
    <mergeCell ref="D113:D114"/>
    <mergeCell ref="E113:G113"/>
    <mergeCell ref="H113:H114"/>
    <mergeCell ref="I113:L113"/>
    <mergeCell ref="K109:P109"/>
    <mergeCell ref="A110:P110"/>
    <mergeCell ref="F111:H111"/>
    <mergeCell ref="B118:C118"/>
    <mergeCell ref="B117:C117"/>
    <mergeCell ref="B151:C151"/>
    <mergeCell ref="B150:C150"/>
    <mergeCell ref="B149:C149"/>
    <mergeCell ref="B148:C148"/>
    <mergeCell ref="B147:C147"/>
    <mergeCell ref="B146:C146"/>
    <mergeCell ref="B142:C142"/>
    <mergeCell ref="B141:C141"/>
    <mergeCell ref="B212:C212"/>
    <mergeCell ref="B209:C209"/>
    <mergeCell ref="B140:C140"/>
    <mergeCell ref="B145:C145"/>
    <mergeCell ref="B168:C168"/>
    <mergeCell ref="B191:C191"/>
    <mergeCell ref="B185:C185"/>
    <mergeCell ref="B184:C184"/>
    <mergeCell ref="B190:C190"/>
    <mergeCell ref="B193:C193"/>
    <mergeCell ref="B194:C194"/>
    <mergeCell ref="B195:C195"/>
    <mergeCell ref="B196:C196"/>
    <mergeCell ref="A197:D197"/>
    <mergeCell ref="B182:C182"/>
    <mergeCell ref="A183:P183"/>
    <mergeCell ref="B186:C186"/>
    <mergeCell ref="B187:C187"/>
    <mergeCell ref="A188:D188"/>
    <mergeCell ref="A189:P189"/>
    <mergeCell ref="D179:E179"/>
    <mergeCell ref="I179:J179"/>
    <mergeCell ref="K179:P179"/>
    <mergeCell ref="K202:P202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workbookViewId="0"/>
  </sheetViews>
  <sheetFormatPr defaultRowHeight="15" x14ac:dyDescent="0.25"/>
  <sheetData>
    <row r="1" spans="1:12" ht="18.75" x14ac:dyDescent="0.3">
      <c r="A1" s="5"/>
      <c r="B1" s="3"/>
      <c r="C1" s="3"/>
      <c r="D1" s="3"/>
      <c r="E1" s="3"/>
      <c r="F1" s="3"/>
      <c r="G1" s="3"/>
      <c r="H1" s="3"/>
      <c r="I1" s="3"/>
      <c r="J1" s="3"/>
      <c r="K1" s="5"/>
      <c r="L1" s="5"/>
    </row>
    <row r="2" spans="1:12" x14ac:dyDescent="0.25">
      <c r="A2" s="19" t="s">
        <v>58</v>
      </c>
      <c r="B2" s="19"/>
      <c r="C2" s="19"/>
      <c r="D2" s="19"/>
      <c r="E2" s="19"/>
      <c r="F2" s="19" t="s">
        <v>59</v>
      </c>
      <c r="G2" s="19"/>
      <c r="H2" s="19"/>
      <c r="I2" s="19"/>
    </row>
    <row r="3" spans="1:12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1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2" x14ac:dyDescent="0.25">
      <c r="A5" s="19" t="s">
        <v>60</v>
      </c>
      <c r="B5" s="19"/>
      <c r="C5" s="19"/>
      <c r="D5" s="19"/>
      <c r="E5" s="19"/>
      <c r="F5" s="19" t="s">
        <v>114</v>
      </c>
      <c r="G5" s="19"/>
      <c r="H5" s="19"/>
      <c r="I5" s="19"/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</row>
    <row r="7" spans="1:12" ht="91.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12" ht="15.75" x14ac:dyDescent="0.25">
      <c r="A8" s="51" t="s">
        <v>65</v>
      </c>
      <c r="B8" s="51"/>
      <c r="C8" s="51"/>
      <c r="D8" s="51"/>
      <c r="E8" s="51"/>
      <c r="F8" s="51"/>
      <c r="G8" s="51"/>
      <c r="H8" s="51"/>
      <c r="I8" s="51"/>
    </row>
    <row r="9" spans="1:12" ht="15.75" x14ac:dyDescent="0.25">
      <c r="A9" s="51" t="s">
        <v>66</v>
      </c>
      <c r="B9" s="51"/>
      <c r="C9" s="51"/>
      <c r="D9" s="51"/>
      <c r="E9" s="51"/>
      <c r="F9" s="51"/>
      <c r="G9" s="51"/>
      <c r="H9" s="51"/>
      <c r="I9" s="51"/>
    </row>
    <row r="10" spans="1:12" ht="15.75" x14ac:dyDescent="0.25">
      <c r="A10" s="51" t="s">
        <v>121</v>
      </c>
      <c r="B10" s="51"/>
      <c r="C10" s="51"/>
      <c r="D10" s="51"/>
      <c r="E10" s="51"/>
      <c r="F10" s="51"/>
      <c r="G10" s="51"/>
      <c r="H10" s="51"/>
      <c r="I10" s="51"/>
    </row>
    <row r="11" spans="1:12" ht="18.75" x14ac:dyDescent="0.3">
      <c r="A11" s="5"/>
      <c r="B11" s="3"/>
      <c r="C11" s="3"/>
      <c r="D11" s="21" t="s">
        <v>100</v>
      </c>
      <c r="E11" s="21"/>
      <c r="F11" s="21"/>
      <c r="G11" s="21"/>
      <c r="H11" s="3"/>
      <c r="I11" s="3"/>
    </row>
    <row r="12" spans="1:12" ht="18.75" x14ac:dyDescent="0.3">
      <c r="A12" s="5"/>
      <c r="B12" s="3"/>
      <c r="C12" s="3"/>
      <c r="D12" s="3"/>
      <c r="E12" s="20" t="s">
        <v>119</v>
      </c>
      <c r="F12" s="18"/>
      <c r="G12" s="18"/>
      <c r="H12" s="3"/>
      <c r="I12" s="3"/>
    </row>
  </sheetData>
  <mergeCells count="3">
    <mergeCell ref="A10:I10"/>
    <mergeCell ref="A8:I8"/>
    <mergeCell ref="A9:I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2"/>
  <sheetViews>
    <sheetView zoomScaleNormal="100" workbookViewId="0">
      <selection activeCell="F2" sqref="F2:H2"/>
    </sheetView>
  </sheetViews>
  <sheetFormatPr defaultRowHeight="15" x14ac:dyDescent="0.25"/>
  <cols>
    <col min="2" max="2" width="17.7109375" customWidth="1"/>
    <col min="3" max="3" width="27.42578125" customWidth="1"/>
    <col min="5" max="7" width="7.7109375" customWidth="1"/>
    <col min="8" max="8" width="11" customWidth="1"/>
    <col min="9" max="16" width="7.7109375" hidden="1" customWidth="1"/>
  </cols>
  <sheetData>
    <row r="1" spans="1:18" ht="12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8" ht="12" customHeight="1" x14ac:dyDescent="0.25">
      <c r="A2" s="13" t="s">
        <v>98</v>
      </c>
      <c r="B2" s="14"/>
      <c r="C2" s="14"/>
      <c r="D2" s="36"/>
      <c r="E2" s="35" t="s">
        <v>1</v>
      </c>
      <c r="F2" s="70" t="s">
        <v>2</v>
      </c>
      <c r="G2" s="71"/>
      <c r="H2" s="71"/>
      <c r="I2" s="61" t="s">
        <v>3</v>
      </c>
      <c r="J2" s="61"/>
      <c r="K2" s="34" t="s">
        <v>4</v>
      </c>
      <c r="L2" s="34"/>
      <c r="M2" s="34"/>
      <c r="N2" s="34"/>
      <c r="O2" s="34"/>
      <c r="P2" s="34"/>
    </row>
    <row r="3" spans="1:18" ht="12" customHeight="1" x14ac:dyDescent="0.25">
      <c r="A3" s="35" t="s">
        <v>3</v>
      </c>
      <c r="B3" s="34" t="s">
        <v>4</v>
      </c>
      <c r="C3" s="14"/>
      <c r="D3" s="60" t="s">
        <v>5</v>
      </c>
      <c r="E3" s="60"/>
      <c r="F3" s="37" t="s">
        <v>6</v>
      </c>
      <c r="G3" s="14"/>
      <c r="H3" s="36"/>
      <c r="I3" s="61" t="s">
        <v>7</v>
      </c>
      <c r="J3" s="61"/>
      <c r="K3" s="62" t="s">
        <v>67</v>
      </c>
      <c r="L3" s="62"/>
      <c r="M3" s="62"/>
      <c r="N3" s="62"/>
      <c r="O3" s="62"/>
      <c r="P3" s="62"/>
    </row>
    <row r="4" spans="1:18" ht="12" customHeight="1" x14ac:dyDescent="0.25">
      <c r="A4" s="64" t="s">
        <v>9</v>
      </c>
      <c r="B4" s="64" t="s">
        <v>10</v>
      </c>
      <c r="C4" s="64"/>
      <c r="D4" s="64" t="s">
        <v>11</v>
      </c>
      <c r="E4" s="63" t="s">
        <v>12</v>
      </c>
      <c r="F4" s="63"/>
      <c r="G4" s="63"/>
      <c r="H4" s="64" t="s">
        <v>13</v>
      </c>
      <c r="I4" s="63" t="s">
        <v>14</v>
      </c>
      <c r="J4" s="63"/>
      <c r="K4" s="63"/>
      <c r="L4" s="63"/>
      <c r="M4" s="63" t="s">
        <v>15</v>
      </c>
      <c r="N4" s="63"/>
      <c r="O4" s="63"/>
      <c r="P4" s="63"/>
      <c r="R4" t="s">
        <v>70</v>
      </c>
    </row>
    <row r="5" spans="1:18" ht="12" customHeight="1" x14ac:dyDescent="0.25">
      <c r="A5" s="65"/>
      <c r="B5" s="66"/>
      <c r="C5" s="67"/>
      <c r="D5" s="65"/>
      <c r="E5" s="32" t="s">
        <v>16</v>
      </c>
      <c r="F5" s="32" t="s">
        <v>17</v>
      </c>
      <c r="G5" s="32" t="s">
        <v>18</v>
      </c>
      <c r="H5" s="65"/>
      <c r="I5" s="32" t="s">
        <v>19</v>
      </c>
      <c r="J5" s="32" t="s">
        <v>20</v>
      </c>
      <c r="K5" s="32" t="s">
        <v>21</v>
      </c>
      <c r="L5" s="32" t="s">
        <v>22</v>
      </c>
      <c r="M5" s="32" t="s">
        <v>23</v>
      </c>
      <c r="N5" s="32" t="s">
        <v>24</v>
      </c>
      <c r="O5" s="32" t="s">
        <v>25</v>
      </c>
      <c r="P5" s="32" t="s">
        <v>26</v>
      </c>
    </row>
    <row r="6" spans="1:18" ht="12" customHeight="1" x14ac:dyDescent="0.25">
      <c r="A6" s="33">
        <v>1</v>
      </c>
      <c r="B6" s="55">
        <v>2</v>
      </c>
      <c r="C6" s="55"/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K6" s="33">
        <v>10</v>
      </c>
      <c r="L6" s="33">
        <v>11</v>
      </c>
      <c r="M6" s="33">
        <v>12</v>
      </c>
      <c r="N6" s="33">
        <v>13</v>
      </c>
      <c r="O6" s="33">
        <v>14</v>
      </c>
      <c r="P6" s="33">
        <v>15</v>
      </c>
    </row>
    <row r="7" spans="1:18" ht="12" customHeight="1" x14ac:dyDescent="0.25">
      <c r="A7" s="56" t="s">
        <v>27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8" ht="12" customHeight="1" x14ac:dyDescent="0.25">
      <c r="A8" s="26">
        <v>3</v>
      </c>
      <c r="B8" s="52" t="s">
        <v>85</v>
      </c>
      <c r="C8" s="52"/>
      <c r="D8" s="41">
        <v>40</v>
      </c>
      <c r="E8" s="2">
        <v>2.21</v>
      </c>
      <c r="F8" s="2">
        <v>9.1199999999999992</v>
      </c>
      <c r="G8" s="2">
        <v>15.4</v>
      </c>
      <c r="H8" s="2">
        <v>154</v>
      </c>
      <c r="I8" s="2">
        <v>3.0000000000000001E-3</v>
      </c>
      <c r="J8" s="2">
        <v>0.28000000000000003</v>
      </c>
      <c r="K8" s="2">
        <v>0.04</v>
      </c>
      <c r="L8" s="2">
        <v>0.1</v>
      </c>
      <c r="M8" s="2">
        <v>1.8</v>
      </c>
      <c r="N8" s="2">
        <v>2.6</v>
      </c>
      <c r="O8" s="2">
        <v>1.9</v>
      </c>
      <c r="P8" s="2">
        <v>0.05</v>
      </c>
    </row>
    <row r="9" spans="1:18" ht="12" customHeight="1" x14ac:dyDescent="0.25">
      <c r="A9" s="11">
        <v>257</v>
      </c>
      <c r="B9" s="52" t="s">
        <v>79</v>
      </c>
      <c r="C9" s="52"/>
      <c r="D9" s="41">
        <v>260</v>
      </c>
      <c r="E9" s="2">
        <v>16.149999999999999</v>
      </c>
      <c r="F9" s="2">
        <v>22</v>
      </c>
      <c r="G9" s="2">
        <v>52.68</v>
      </c>
      <c r="H9" s="2">
        <v>370.44</v>
      </c>
      <c r="I9" s="2">
        <v>0.08</v>
      </c>
      <c r="J9" s="2">
        <v>0.2</v>
      </c>
      <c r="K9" s="2">
        <v>43.72</v>
      </c>
      <c r="L9" s="2">
        <v>0.36</v>
      </c>
      <c r="M9" s="2">
        <v>157.13999999999999</v>
      </c>
      <c r="N9" s="2">
        <v>131.27000000000001</v>
      </c>
      <c r="O9" s="2">
        <v>21.34</v>
      </c>
      <c r="P9" s="2">
        <v>0.38</v>
      </c>
    </row>
    <row r="10" spans="1:18" ht="12" customHeight="1" x14ac:dyDescent="0.25">
      <c r="A10" s="11">
        <v>1024</v>
      </c>
      <c r="B10" s="52" t="s">
        <v>83</v>
      </c>
      <c r="C10" s="52"/>
      <c r="D10" s="39">
        <v>200</v>
      </c>
      <c r="E10" s="2">
        <v>7.9</v>
      </c>
      <c r="F10" s="2">
        <v>5.2</v>
      </c>
      <c r="G10" s="2">
        <v>14.7</v>
      </c>
      <c r="H10" s="2">
        <v>176.96</v>
      </c>
      <c r="I10" s="2">
        <v>0.05</v>
      </c>
      <c r="J10" s="2">
        <v>1.2E-2</v>
      </c>
      <c r="K10" s="2">
        <v>0</v>
      </c>
      <c r="L10" s="2">
        <v>0.35</v>
      </c>
      <c r="M10" s="2">
        <v>8.98</v>
      </c>
      <c r="N10" s="2">
        <v>41.34</v>
      </c>
      <c r="O10" s="2">
        <v>9.76</v>
      </c>
      <c r="P10" s="2">
        <v>1.22</v>
      </c>
    </row>
    <row r="11" spans="1:18" ht="12" customHeight="1" x14ac:dyDescent="0.25">
      <c r="A11" s="53" t="s">
        <v>28</v>
      </c>
      <c r="B11" s="53"/>
      <c r="C11" s="53"/>
      <c r="D11" s="53"/>
      <c r="E11" s="2">
        <f>E8+E10+E9</f>
        <v>26.259999999999998</v>
      </c>
      <c r="F11" s="2">
        <f t="shared" ref="F11:H11" si="0">F8+F10+F9</f>
        <v>36.32</v>
      </c>
      <c r="G11" s="2">
        <f t="shared" si="0"/>
        <v>82.78</v>
      </c>
      <c r="H11" s="2">
        <f t="shared" si="0"/>
        <v>701.40000000000009</v>
      </c>
      <c r="I11" s="2" t="e">
        <f>I8+#REF!+I10+I9</f>
        <v>#REF!</v>
      </c>
      <c r="J11" s="2" t="e">
        <f>J8+#REF!+J10+J9</f>
        <v>#REF!</v>
      </c>
      <c r="K11" s="2" t="e">
        <f>K8+#REF!+K10+K9</f>
        <v>#REF!</v>
      </c>
      <c r="L11" s="2" t="e">
        <f>L8+#REF!+L10+L9</f>
        <v>#REF!</v>
      </c>
      <c r="M11" s="2" t="e">
        <f>M8+#REF!+M10+M9</f>
        <v>#REF!</v>
      </c>
      <c r="N11" s="2" t="e">
        <f>N8+#REF!+N10+N9</f>
        <v>#REF!</v>
      </c>
      <c r="O11" s="2" t="e">
        <f>O8+#REF!+O10+O9</f>
        <v>#REF!</v>
      </c>
      <c r="P11" s="2" t="e">
        <f>P8+#REF!+P10+P9</f>
        <v>#REF!</v>
      </c>
    </row>
    <row r="12" spans="1:18" ht="12" customHeight="1" x14ac:dyDescent="0.25">
      <c r="A12" s="56" t="s">
        <v>29</v>
      </c>
      <c r="B12" s="56"/>
      <c r="C12" s="56"/>
      <c r="D12" s="57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8" ht="12" customHeight="1" x14ac:dyDescent="0.25">
      <c r="A13" s="26" t="s">
        <v>95</v>
      </c>
      <c r="B13" s="52" t="s">
        <v>71</v>
      </c>
      <c r="C13" s="52"/>
      <c r="D13" s="39">
        <v>60</v>
      </c>
      <c r="E13" s="2">
        <v>1.74</v>
      </c>
      <c r="F13" s="2">
        <v>1.1399999999999999</v>
      </c>
      <c r="G13" s="2">
        <v>6.48</v>
      </c>
      <c r="H13" s="2">
        <v>47.4</v>
      </c>
      <c r="I13" s="2">
        <v>25.92</v>
      </c>
      <c r="J13" s="2">
        <v>20.76</v>
      </c>
      <c r="K13" s="2">
        <v>198.6</v>
      </c>
      <c r="L13" s="2">
        <v>1.92</v>
      </c>
      <c r="M13" s="2">
        <v>40.799999999999997</v>
      </c>
      <c r="N13" s="2">
        <v>15.48</v>
      </c>
      <c r="O13" s="2">
        <v>5.0999999999999996</v>
      </c>
      <c r="P13" s="2">
        <v>8.4</v>
      </c>
    </row>
    <row r="14" spans="1:18" ht="12" customHeight="1" x14ac:dyDescent="0.25">
      <c r="A14" s="26">
        <v>139</v>
      </c>
      <c r="B14" s="52" t="s">
        <v>92</v>
      </c>
      <c r="C14" s="52"/>
      <c r="D14" s="39">
        <v>250</v>
      </c>
      <c r="E14" s="2">
        <v>23.03</v>
      </c>
      <c r="F14" s="2">
        <v>28.37</v>
      </c>
      <c r="G14" s="2">
        <v>40.79</v>
      </c>
      <c r="H14" s="2">
        <v>376.79</v>
      </c>
      <c r="I14" s="2"/>
      <c r="J14" s="2"/>
      <c r="K14" s="2"/>
      <c r="L14" s="2"/>
      <c r="M14" s="2"/>
      <c r="N14" s="2"/>
      <c r="O14" s="2"/>
      <c r="P14" s="2"/>
    </row>
    <row r="15" spans="1:18" ht="12" customHeight="1" x14ac:dyDescent="0.25">
      <c r="A15" s="26">
        <v>449</v>
      </c>
      <c r="B15" s="52" t="s">
        <v>80</v>
      </c>
      <c r="C15" s="52"/>
      <c r="D15" s="39">
        <v>280</v>
      </c>
      <c r="E15" s="2">
        <v>23.47</v>
      </c>
      <c r="F15" s="2">
        <v>28.32</v>
      </c>
      <c r="G15" s="2">
        <v>83.32</v>
      </c>
      <c r="H15" s="2">
        <v>578.88</v>
      </c>
      <c r="I15" s="2"/>
      <c r="J15" s="2"/>
      <c r="K15" s="2"/>
      <c r="L15" s="2"/>
      <c r="M15" s="2"/>
      <c r="N15" s="2"/>
      <c r="O15" s="2"/>
      <c r="P15" s="2"/>
    </row>
    <row r="16" spans="1:18" ht="12" customHeight="1" x14ac:dyDescent="0.25">
      <c r="A16" s="26">
        <v>628</v>
      </c>
      <c r="B16" s="52" t="s">
        <v>86</v>
      </c>
      <c r="C16" s="52"/>
      <c r="D16" s="39">
        <v>215</v>
      </c>
      <c r="E16" s="2">
        <v>0.4</v>
      </c>
      <c r="F16" s="2">
        <v>0</v>
      </c>
      <c r="G16" s="2">
        <v>25.02</v>
      </c>
      <c r="H16" s="2">
        <v>93</v>
      </c>
      <c r="I16" s="4">
        <v>0.02</v>
      </c>
      <c r="J16" s="4">
        <v>180</v>
      </c>
      <c r="K16" s="4">
        <v>0.01</v>
      </c>
      <c r="L16" s="4">
        <v>0.08</v>
      </c>
      <c r="M16" s="4">
        <v>11.7</v>
      </c>
      <c r="N16" s="4">
        <v>12.27</v>
      </c>
      <c r="O16" s="4">
        <v>5.34</v>
      </c>
      <c r="P16" s="4">
        <v>6.23</v>
      </c>
    </row>
    <row r="17" spans="1:16" ht="12" customHeight="1" x14ac:dyDescent="0.25">
      <c r="A17" s="30">
        <v>1</v>
      </c>
      <c r="B17" s="52" t="s">
        <v>101</v>
      </c>
      <c r="C17" s="52"/>
      <c r="D17" s="41">
        <v>30</v>
      </c>
      <c r="E17" s="2">
        <v>2.1800000000000002</v>
      </c>
      <c r="F17" s="2">
        <v>0.43</v>
      </c>
      <c r="G17" s="2">
        <v>19.27</v>
      </c>
      <c r="H17" s="2">
        <v>90.48</v>
      </c>
      <c r="I17" s="2">
        <v>0.05</v>
      </c>
      <c r="J17" s="2">
        <v>1.2E-2</v>
      </c>
      <c r="K17" s="2">
        <v>0</v>
      </c>
      <c r="L17" s="2">
        <v>0.35</v>
      </c>
      <c r="M17" s="2">
        <v>8.98</v>
      </c>
      <c r="N17" s="2">
        <v>41.34</v>
      </c>
      <c r="O17" s="2">
        <v>9.76</v>
      </c>
      <c r="P17" s="2">
        <v>1.22</v>
      </c>
    </row>
    <row r="18" spans="1:16" ht="12" customHeight="1" x14ac:dyDescent="0.25">
      <c r="A18" s="26">
        <v>1</v>
      </c>
      <c r="B18" s="52" t="s">
        <v>81</v>
      </c>
      <c r="C18" s="52"/>
      <c r="D18" s="39">
        <v>30</v>
      </c>
      <c r="E18" s="2">
        <v>2.46</v>
      </c>
      <c r="F18" s="2">
        <v>0.64</v>
      </c>
      <c r="G18" s="2">
        <v>14.58</v>
      </c>
      <c r="H18" s="2">
        <v>76.5</v>
      </c>
      <c r="I18" s="2">
        <v>0.14000000000000001</v>
      </c>
      <c r="J18" s="2">
        <v>0.01</v>
      </c>
      <c r="K18" s="4">
        <v>0</v>
      </c>
      <c r="L18" s="2">
        <v>0.54</v>
      </c>
      <c r="M18" s="2">
        <v>27.1</v>
      </c>
      <c r="N18" s="2">
        <v>21</v>
      </c>
      <c r="O18" s="2">
        <v>10.68</v>
      </c>
      <c r="P18" s="2">
        <v>0.9</v>
      </c>
    </row>
    <row r="19" spans="1:16" ht="12" customHeight="1" x14ac:dyDescent="0.25">
      <c r="A19" s="53" t="s">
        <v>31</v>
      </c>
      <c r="B19" s="53"/>
      <c r="C19" s="53"/>
      <c r="D19" s="54"/>
      <c r="E19" s="4">
        <f>E13+E16+E18+E17+E14+E15</f>
        <v>53.28</v>
      </c>
      <c r="F19" s="4">
        <f t="shared" ref="F19:H19" si="1">F13+F16+F18+F17+F14+F15</f>
        <v>58.900000000000006</v>
      </c>
      <c r="G19" s="4">
        <f t="shared" si="1"/>
        <v>189.45999999999998</v>
      </c>
      <c r="H19" s="4">
        <f t="shared" si="1"/>
        <v>1263.0500000000002</v>
      </c>
      <c r="I19" s="4">
        <f t="shared" ref="I19:P19" si="2">I13+I16+I18+I17</f>
        <v>26.130000000000003</v>
      </c>
      <c r="J19" s="4">
        <f t="shared" si="2"/>
        <v>200.78199999999998</v>
      </c>
      <c r="K19" s="4">
        <f t="shared" si="2"/>
        <v>198.60999999999999</v>
      </c>
      <c r="L19" s="4">
        <f t="shared" si="2"/>
        <v>2.89</v>
      </c>
      <c r="M19" s="4">
        <f t="shared" si="2"/>
        <v>88.58</v>
      </c>
      <c r="N19" s="4">
        <f t="shared" si="2"/>
        <v>90.09</v>
      </c>
      <c r="O19" s="4">
        <f t="shared" si="2"/>
        <v>30.879999999999995</v>
      </c>
      <c r="P19" s="4">
        <f t="shared" si="2"/>
        <v>16.75</v>
      </c>
    </row>
    <row r="20" spans="1:16" ht="12" customHeight="1" x14ac:dyDescent="0.25">
      <c r="A20" s="53" t="s">
        <v>32</v>
      </c>
      <c r="B20" s="53"/>
      <c r="C20" s="53"/>
      <c r="D20" s="53"/>
      <c r="E20" s="2">
        <f t="shared" ref="E20:P20" si="3">E11+E19</f>
        <v>79.539999999999992</v>
      </c>
      <c r="F20" s="2">
        <f t="shared" si="3"/>
        <v>95.22</v>
      </c>
      <c r="G20" s="2">
        <f t="shared" si="3"/>
        <v>272.24</v>
      </c>
      <c r="H20" s="2">
        <f t="shared" si="3"/>
        <v>1964.4500000000003</v>
      </c>
      <c r="I20" s="2" t="e">
        <f t="shared" si="3"/>
        <v>#REF!</v>
      </c>
      <c r="J20" s="2" t="e">
        <f t="shared" si="3"/>
        <v>#REF!</v>
      </c>
      <c r="K20" s="2" t="e">
        <f t="shared" si="3"/>
        <v>#REF!</v>
      </c>
      <c r="L20" s="2" t="e">
        <f t="shared" si="3"/>
        <v>#REF!</v>
      </c>
      <c r="M20" s="2" t="e">
        <f t="shared" si="3"/>
        <v>#REF!</v>
      </c>
      <c r="N20" s="2" t="e">
        <f t="shared" si="3"/>
        <v>#REF!</v>
      </c>
      <c r="O20" s="2" t="e">
        <f t="shared" si="3"/>
        <v>#REF!</v>
      </c>
      <c r="P20" s="2" t="e">
        <f t="shared" si="3"/>
        <v>#REF!</v>
      </c>
    </row>
    <row r="21" spans="1:16" ht="12" customHeight="1" x14ac:dyDescent="0.25">
      <c r="A21" s="14"/>
      <c r="B21" s="14"/>
      <c r="C21" s="14"/>
      <c r="D21" s="14"/>
      <c r="E21" s="14" t="s">
        <v>96</v>
      </c>
      <c r="F21" s="14"/>
      <c r="G21" s="14"/>
      <c r="H21" s="14"/>
      <c r="I21" s="14"/>
      <c r="J21" s="14"/>
      <c r="K21" s="68" t="s">
        <v>33</v>
      </c>
      <c r="L21" s="68"/>
      <c r="M21" s="68"/>
      <c r="N21" s="68"/>
      <c r="O21" s="68"/>
      <c r="P21" s="68"/>
    </row>
    <row r="22" spans="1:16" ht="12" customHeight="1" x14ac:dyDescent="0.25">
      <c r="A22" s="69" t="s">
        <v>34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ht="12" customHeight="1" x14ac:dyDescent="0.25">
      <c r="A23" s="13" t="s">
        <v>98</v>
      </c>
      <c r="B23" s="14"/>
      <c r="C23" s="14"/>
      <c r="D23" s="36"/>
      <c r="E23" s="35" t="s">
        <v>1</v>
      </c>
      <c r="F23" s="70" t="s">
        <v>35</v>
      </c>
      <c r="G23" s="71"/>
      <c r="H23" s="71"/>
      <c r="I23" s="61" t="s">
        <v>3</v>
      </c>
      <c r="J23" s="61"/>
      <c r="K23" s="76" t="s">
        <v>4</v>
      </c>
      <c r="L23" s="76"/>
      <c r="M23" s="76"/>
      <c r="N23" s="76"/>
      <c r="O23" s="76"/>
      <c r="P23" s="76"/>
    </row>
    <row r="24" spans="1:16" ht="12" customHeight="1" x14ac:dyDescent="0.25">
      <c r="A24" s="35" t="s">
        <v>3</v>
      </c>
      <c r="B24" s="34" t="s">
        <v>4</v>
      </c>
      <c r="C24" s="14"/>
      <c r="D24" s="60" t="s">
        <v>5</v>
      </c>
      <c r="E24" s="60"/>
      <c r="F24" s="37">
        <v>1</v>
      </c>
      <c r="G24" s="14"/>
      <c r="H24" s="36"/>
      <c r="I24" s="61" t="s">
        <v>7</v>
      </c>
      <c r="J24" s="61"/>
      <c r="K24" s="62" t="s">
        <v>67</v>
      </c>
      <c r="L24" s="62"/>
      <c r="M24" s="62"/>
      <c r="N24" s="62"/>
      <c r="O24" s="62"/>
      <c r="P24" s="62"/>
    </row>
    <row r="25" spans="1:16" ht="12" customHeight="1" x14ac:dyDescent="0.25">
      <c r="A25" s="64" t="s">
        <v>9</v>
      </c>
      <c r="B25" s="64" t="s">
        <v>10</v>
      </c>
      <c r="C25" s="64"/>
      <c r="D25" s="64" t="s">
        <v>11</v>
      </c>
      <c r="E25" s="63" t="s">
        <v>12</v>
      </c>
      <c r="F25" s="63"/>
      <c r="G25" s="63"/>
      <c r="H25" s="64" t="s">
        <v>13</v>
      </c>
      <c r="I25" s="63" t="s">
        <v>14</v>
      </c>
      <c r="J25" s="63"/>
      <c r="K25" s="63"/>
      <c r="L25" s="63"/>
      <c r="M25" s="63" t="s">
        <v>15</v>
      </c>
      <c r="N25" s="63"/>
      <c r="O25" s="63"/>
      <c r="P25" s="63"/>
    </row>
    <row r="26" spans="1:16" ht="12" customHeight="1" x14ac:dyDescent="0.25">
      <c r="A26" s="65"/>
      <c r="B26" s="66"/>
      <c r="C26" s="67"/>
      <c r="D26" s="65"/>
      <c r="E26" s="32" t="s">
        <v>16</v>
      </c>
      <c r="F26" s="32" t="s">
        <v>17</v>
      </c>
      <c r="G26" s="32" t="s">
        <v>18</v>
      </c>
      <c r="H26" s="65"/>
      <c r="I26" s="32" t="s">
        <v>19</v>
      </c>
      <c r="J26" s="32" t="s">
        <v>20</v>
      </c>
      <c r="K26" s="32" t="s">
        <v>21</v>
      </c>
      <c r="L26" s="32" t="s">
        <v>22</v>
      </c>
      <c r="M26" s="32" t="s">
        <v>23</v>
      </c>
      <c r="N26" s="32" t="s">
        <v>24</v>
      </c>
      <c r="O26" s="32" t="s">
        <v>25</v>
      </c>
      <c r="P26" s="32" t="s">
        <v>26</v>
      </c>
    </row>
    <row r="27" spans="1:16" ht="12" customHeight="1" x14ac:dyDescent="0.25">
      <c r="A27" s="33">
        <v>1</v>
      </c>
      <c r="B27" s="55">
        <v>2</v>
      </c>
      <c r="C27" s="55"/>
      <c r="D27" s="33">
        <v>3</v>
      </c>
      <c r="E27" s="33">
        <v>4</v>
      </c>
      <c r="F27" s="33">
        <v>5</v>
      </c>
      <c r="G27" s="33">
        <v>6</v>
      </c>
      <c r="H27" s="33">
        <v>7</v>
      </c>
      <c r="I27" s="33">
        <v>8</v>
      </c>
      <c r="J27" s="33">
        <v>9</v>
      </c>
      <c r="K27" s="33">
        <v>10</v>
      </c>
      <c r="L27" s="33">
        <v>11</v>
      </c>
      <c r="M27" s="33">
        <v>12</v>
      </c>
      <c r="N27" s="33">
        <v>13</v>
      </c>
      <c r="O27" s="33">
        <v>14</v>
      </c>
      <c r="P27" s="33">
        <v>15</v>
      </c>
    </row>
    <row r="28" spans="1:16" ht="12" customHeight="1" x14ac:dyDescent="0.25">
      <c r="A28" s="56" t="s">
        <v>27</v>
      </c>
      <c r="B28" s="56"/>
      <c r="C28" s="56"/>
      <c r="D28" s="57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2" customHeight="1" x14ac:dyDescent="0.25">
      <c r="A29" s="26">
        <v>2</v>
      </c>
      <c r="B29" s="52" t="s">
        <v>78</v>
      </c>
      <c r="C29" s="52"/>
      <c r="D29" s="39">
        <v>55</v>
      </c>
      <c r="E29" s="2">
        <v>2.56</v>
      </c>
      <c r="F29" s="2">
        <v>5.8</v>
      </c>
      <c r="G29" s="2">
        <v>28.8</v>
      </c>
      <c r="H29" s="2">
        <v>93.5</v>
      </c>
      <c r="I29" s="4">
        <v>0.04</v>
      </c>
      <c r="J29" s="4">
        <v>0.33</v>
      </c>
      <c r="K29" s="4">
        <v>0.05</v>
      </c>
      <c r="L29" s="4">
        <v>0</v>
      </c>
      <c r="M29" s="4">
        <v>98.6</v>
      </c>
      <c r="N29" s="4">
        <v>54.8</v>
      </c>
      <c r="O29" s="4">
        <v>5.8</v>
      </c>
      <c r="P29" s="4">
        <v>0.11</v>
      </c>
    </row>
    <row r="30" spans="1:16" ht="12" customHeight="1" x14ac:dyDescent="0.25">
      <c r="A30" s="26">
        <v>276</v>
      </c>
      <c r="B30" s="52" t="s">
        <v>69</v>
      </c>
      <c r="C30" s="52"/>
      <c r="D30" s="39">
        <v>210</v>
      </c>
      <c r="E30" s="4">
        <v>28.4</v>
      </c>
      <c r="F30" s="4">
        <v>27.2</v>
      </c>
      <c r="G30" s="4">
        <v>117.2</v>
      </c>
      <c r="H30" s="4">
        <v>565</v>
      </c>
      <c r="I30" s="2">
        <v>7.0000000000000007E-2</v>
      </c>
      <c r="J30" s="2">
        <v>0.28000000000000003</v>
      </c>
      <c r="K30" s="8">
        <v>75</v>
      </c>
      <c r="L30" s="2">
        <v>0.1</v>
      </c>
      <c r="M30" s="2">
        <v>181.95</v>
      </c>
      <c r="N30" s="2">
        <v>137.6</v>
      </c>
      <c r="O30" s="8">
        <v>21</v>
      </c>
      <c r="P30" s="2">
        <v>0.19</v>
      </c>
    </row>
    <row r="31" spans="1:16" ht="12" customHeight="1" x14ac:dyDescent="0.25">
      <c r="A31" s="11">
        <v>629</v>
      </c>
      <c r="B31" s="52" t="s">
        <v>61</v>
      </c>
      <c r="C31" s="52"/>
      <c r="D31" s="39">
        <v>220</v>
      </c>
      <c r="E31" s="2">
        <v>0.46</v>
      </c>
      <c r="F31" s="2">
        <v>0</v>
      </c>
      <c r="G31" s="2">
        <v>27.26</v>
      </c>
      <c r="H31" s="2">
        <v>96.23</v>
      </c>
      <c r="I31" s="2">
        <v>0.05</v>
      </c>
      <c r="J31" s="2">
        <v>1.2E-2</v>
      </c>
      <c r="K31" s="2">
        <v>0</v>
      </c>
      <c r="L31" s="2">
        <v>0.35</v>
      </c>
      <c r="M31" s="2">
        <v>8.98</v>
      </c>
      <c r="N31" s="2">
        <v>41.34</v>
      </c>
      <c r="O31" s="2">
        <v>9.76</v>
      </c>
      <c r="P31" s="2">
        <v>1.22</v>
      </c>
    </row>
    <row r="32" spans="1:16" ht="12" customHeight="1" x14ac:dyDescent="0.25">
      <c r="A32" s="53" t="s">
        <v>28</v>
      </c>
      <c r="B32" s="53"/>
      <c r="C32" s="53"/>
      <c r="D32" s="54"/>
      <c r="E32" s="4">
        <f>E29+E31+E30</f>
        <v>31.419999999999998</v>
      </c>
      <c r="F32" s="4">
        <f t="shared" ref="F32:H32" si="4">F29+F31+F30</f>
        <v>33</v>
      </c>
      <c r="G32" s="4">
        <f t="shared" si="4"/>
        <v>173.26</v>
      </c>
      <c r="H32" s="4">
        <f t="shared" si="4"/>
        <v>754.73</v>
      </c>
      <c r="I32" s="4" t="e">
        <f>I29+#REF!+I31+I30</f>
        <v>#REF!</v>
      </c>
      <c r="J32" s="4" t="e">
        <f>J29+#REF!+J31+J30</f>
        <v>#REF!</v>
      </c>
      <c r="K32" s="4" t="e">
        <f>K29+#REF!+K31+K30</f>
        <v>#REF!</v>
      </c>
      <c r="L32" s="4" t="e">
        <f>L29+#REF!+L31+L30</f>
        <v>#REF!</v>
      </c>
      <c r="M32" s="4" t="e">
        <f>M29+#REF!+M31+M30</f>
        <v>#REF!</v>
      </c>
      <c r="N32" s="4" t="e">
        <f>N29+#REF!+N31+N30</f>
        <v>#REF!</v>
      </c>
      <c r="O32" s="4" t="e">
        <f>O29+#REF!+O31+O30</f>
        <v>#REF!</v>
      </c>
      <c r="P32" s="4" t="e">
        <f>P29+#REF!+P31+P30</f>
        <v>#REF!</v>
      </c>
    </row>
    <row r="33" spans="1:16" ht="12" customHeight="1" x14ac:dyDescent="0.25">
      <c r="A33" s="56" t="s">
        <v>29</v>
      </c>
      <c r="B33" s="56"/>
      <c r="C33" s="56"/>
      <c r="D33" s="57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2" customHeight="1" x14ac:dyDescent="0.25">
      <c r="A34" s="26" t="s">
        <v>95</v>
      </c>
      <c r="B34" s="52" t="s">
        <v>63</v>
      </c>
      <c r="C34" s="52"/>
      <c r="D34" s="39">
        <v>60</v>
      </c>
      <c r="E34" s="2">
        <v>2.16</v>
      </c>
      <c r="F34" s="2">
        <v>0.06</v>
      </c>
      <c r="G34" s="2">
        <v>5.9</v>
      </c>
      <c r="H34" s="2">
        <v>33</v>
      </c>
      <c r="I34" s="2">
        <v>0.06</v>
      </c>
      <c r="J34" s="2">
        <v>7.4999999999999997E-2</v>
      </c>
      <c r="K34" s="2">
        <v>5.63</v>
      </c>
      <c r="L34" s="2">
        <v>14.71</v>
      </c>
      <c r="M34" s="2">
        <v>64.83</v>
      </c>
      <c r="N34" s="2">
        <v>62.52</v>
      </c>
      <c r="O34" s="2">
        <v>39.590000000000003</v>
      </c>
      <c r="P34" s="2">
        <v>5.09</v>
      </c>
    </row>
    <row r="35" spans="1:16" ht="12" customHeight="1" x14ac:dyDescent="0.25">
      <c r="A35" s="26">
        <v>124</v>
      </c>
      <c r="B35" s="52" t="s">
        <v>115</v>
      </c>
      <c r="C35" s="52"/>
      <c r="D35" s="41">
        <v>260</v>
      </c>
      <c r="E35" s="9">
        <v>27.36</v>
      </c>
      <c r="F35" s="9">
        <v>50.86</v>
      </c>
      <c r="G35" s="9">
        <v>91.9</v>
      </c>
      <c r="H35" s="9">
        <v>377.56</v>
      </c>
      <c r="I35" s="2"/>
      <c r="J35" s="2"/>
      <c r="K35" s="2"/>
      <c r="L35" s="2"/>
      <c r="M35" s="2"/>
      <c r="N35" s="2"/>
      <c r="O35" s="2"/>
      <c r="P35" s="2"/>
    </row>
    <row r="36" spans="1:16" ht="12" customHeight="1" x14ac:dyDescent="0.25">
      <c r="A36" s="26">
        <v>423</v>
      </c>
      <c r="B36" s="52" t="s">
        <v>125</v>
      </c>
      <c r="C36" s="52"/>
      <c r="D36" s="41">
        <v>140</v>
      </c>
      <c r="E36" s="2">
        <v>29.3</v>
      </c>
      <c r="F36" s="2">
        <v>33.04</v>
      </c>
      <c r="G36" s="2">
        <v>49.84</v>
      </c>
      <c r="H36" s="2">
        <v>486</v>
      </c>
      <c r="I36" s="2"/>
      <c r="J36" s="2"/>
      <c r="K36" s="2"/>
      <c r="L36" s="2"/>
      <c r="M36" s="2"/>
      <c r="N36" s="2"/>
      <c r="O36" s="2"/>
      <c r="P36" s="2"/>
    </row>
    <row r="37" spans="1:16" ht="12" customHeight="1" x14ac:dyDescent="0.25">
      <c r="A37" s="26">
        <v>469</v>
      </c>
      <c r="B37" s="52" t="s">
        <v>84</v>
      </c>
      <c r="C37" s="52"/>
      <c r="D37" s="39">
        <v>180</v>
      </c>
      <c r="E37" s="2">
        <v>19.14</v>
      </c>
      <c r="F37" s="2">
        <v>15.53</v>
      </c>
      <c r="G37" s="2">
        <v>86.48</v>
      </c>
      <c r="H37" s="2">
        <v>321.41000000000003</v>
      </c>
      <c r="I37" s="2">
        <v>0.59</v>
      </c>
      <c r="J37" s="2">
        <v>0.12</v>
      </c>
      <c r="K37" s="2">
        <v>33.75</v>
      </c>
      <c r="L37" s="2">
        <v>0.59</v>
      </c>
      <c r="M37" s="2">
        <v>84.15</v>
      </c>
      <c r="N37" s="2">
        <v>238.83</v>
      </c>
      <c r="O37" s="2">
        <v>77.040000000000006</v>
      </c>
      <c r="P37" s="2">
        <v>4.91</v>
      </c>
    </row>
    <row r="38" spans="1:16" ht="12" customHeight="1" x14ac:dyDescent="0.25">
      <c r="A38" s="26">
        <v>628</v>
      </c>
      <c r="B38" s="52" t="s">
        <v>86</v>
      </c>
      <c r="C38" s="52"/>
      <c r="D38" s="39">
        <v>215</v>
      </c>
      <c r="E38" s="2">
        <v>0.4</v>
      </c>
      <c r="F38" s="2">
        <v>0</v>
      </c>
      <c r="G38" s="2">
        <v>25.02</v>
      </c>
      <c r="H38" s="2">
        <v>93</v>
      </c>
      <c r="I38" s="2">
        <v>0</v>
      </c>
      <c r="J38" s="2">
        <v>0.02</v>
      </c>
      <c r="K38" s="2">
        <v>0</v>
      </c>
      <c r="L38" s="2">
        <v>0</v>
      </c>
      <c r="M38" s="2">
        <v>5.4</v>
      </c>
      <c r="N38" s="2">
        <v>8.24</v>
      </c>
      <c r="O38" s="2">
        <v>4.4000000000000004</v>
      </c>
      <c r="P38" s="2">
        <v>0.88</v>
      </c>
    </row>
    <row r="39" spans="1:16" ht="12" customHeight="1" x14ac:dyDescent="0.25">
      <c r="A39" s="26">
        <v>1</v>
      </c>
      <c r="B39" s="52" t="s">
        <v>101</v>
      </c>
      <c r="C39" s="52"/>
      <c r="D39" s="6">
        <v>30</v>
      </c>
      <c r="E39" s="2">
        <v>2.1800000000000002</v>
      </c>
      <c r="F39" s="2">
        <v>0.43</v>
      </c>
      <c r="G39" s="2">
        <v>19.27</v>
      </c>
      <c r="H39" s="2">
        <v>90.48</v>
      </c>
      <c r="I39" s="2">
        <v>0.05</v>
      </c>
      <c r="J39" s="2">
        <v>1.2E-2</v>
      </c>
      <c r="K39" s="2">
        <v>0</v>
      </c>
      <c r="L39" s="2">
        <v>0.35</v>
      </c>
      <c r="M39" s="2">
        <v>8.98</v>
      </c>
      <c r="N39" s="2">
        <v>41.34</v>
      </c>
      <c r="O39" s="2">
        <v>9.76</v>
      </c>
      <c r="P39" s="2">
        <v>1.22</v>
      </c>
    </row>
    <row r="40" spans="1:16" ht="12" customHeight="1" x14ac:dyDescent="0.25">
      <c r="A40" s="26">
        <v>1</v>
      </c>
      <c r="B40" s="52" t="s">
        <v>81</v>
      </c>
      <c r="C40" s="52"/>
      <c r="D40" s="39">
        <v>30</v>
      </c>
      <c r="E40" s="2">
        <v>2.46</v>
      </c>
      <c r="F40" s="2">
        <v>0.64</v>
      </c>
      <c r="G40" s="2">
        <v>14.58</v>
      </c>
      <c r="H40" s="2">
        <v>76.5</v>
      </c>
      <c r="I40" s="2">
        <v>0.14000000000000001</v>
      </c>
      <c r="J40" s="2">
        <v>0.01</v>
      </c>
      <c r="K40" s="4">
        <v>0</v>
      </c>
      <c r="L40" s="2">
        <v>0.54</v>
      </c>
      <c r="M40" s="2">
        <v>27.1</v>
      </c>
      <c r="N40" s="2">
        <v>21</v>
      </c>
      <c r="O40" s="2">
        <v>10.68</v>
      </c>
      <c r="P40" s="2">
        <v>0.9</v>
      </c>
    </row>
    <row r="41" spans="1:16" ht="12" customHeight="1" x14ac:dyDescent="0.25">
      <c r="A41" s="53" t="s">
        <v>31</v>
      </c>
      <c r="B41" s="53"/>
      <c r="C41" s="53"/>
      <c r="D41" s="54"/>
      <c r="E41" s="4">
        <f>E37+E38+E40+E39+E34+E35+E36</f>
        <v>83</v>
      </c>
      <c r="F41" s="4">
        <f t="shared" ref="F41:H41" si="5">F37+F38+F40+F39+F34+F35+F36</f>
        <v>100.56</v>
      </c>
      <c r="G41" s="4">
        <f t="shared" si="5"/>
        <v>292.99</v>
      </c>
      <c r="H41" s="4">
        <f t="shared" si="5"/>
        <v>1477.95</v>
      </c>
      <c r="I41" s="4">
        <f t="shared" ref="I41:P41" si="6">I37+I38+I40+I39+I34</f>
        <v>0.84000000000000008</v>
      </c>
      <c r="J41" s="4">
        <f t="shared" si="6"/>
        <v>0.23699999999999999</v>
      </c>
      <c r="K41" s="4">
        <f t="shared" si="6"/>
        <v>39.380000000000003</v>
      </c>
      <c r="L41" s="4">
        <f t="shared" si="6"/>
        <v>16.190000000000001</v>
      </c>
      <c r="M41" s="4">
        <f t="shared" si="6"/>
        <v>190.46</v>
      </c>
      <c r="N41" s="4">
        <f t="shared" si="6"/>
        <v>371.93000000000006</v>
      </c>
      <c r="O41" s="4">
        <f t="shared" si="6"/>
        <v>141.47000000000003</v>
      </c>
      <c r="P41" s="4">
        <f t="shared" si="6"/>
        <v>13</v>
      </c>
    </row>
    <row r="42" spans="1:16" ht="12" customHeight="1" x14ac:dyDescent="0.25">
      <c r="A42" s="53" t="s">
        <v>32</v>
      </c>
      <c r="B42" s="53"/>
      <c r="C42" s="53"/>
      <c r="D42" s="53"/>
      <c r="E42" s="2">
        <f t="shared" ref="E42:P42" si="7">E32+E41</f>
        <v>114.42</v>
      </c>
      <c r="F42" s="2">
        <f t="shared" si="7"/>
        <v>133.56</v>
      </c>
      <c r="G42" s="2">
        <f t="shared" si="7"/>
        <v>466.25</v>
      </c>
      <c r="H42" s="2">
        <f t="shared" si="7"/>
        <v>2232.6800000000003</v>
      </c>
      <c r="I42" s="2" t="e">
        <f t="shared" si="7"/>
        <v>#REF!</v>
      </c>
      <c r="J42" s="2" t="e">
        <f t="shared" si="7"/>
        <v>#REF!</v>
      </c>
      <c r="K42" s="2" t="e">
        <f t="shared" si="7"/>
        <v>#REF!</v>
      </c>
      <c r="L42" s="2" t="e">
        <f t="shared" si="7"/>
        <v>#REF!</v>
      </c>
      <c r="M42" s="2" t="e">
        <f t="shared" si="7"/>
        <v>#REF!</v>
      </c>
      <c r="N42" s="2" t="e">
        <f t="shared" si="7"/>
        <v>#REF!</v>
      </c>
      <c r="O42" s="2" t="e">
        <f t="shared" si="7"/>
        <v>#REF!</v>
      </c>
      <c r="P42" s="2" t="e">
        <f t="shared" si="7"/>
        <v>#REF!</v>
      </c>
    </row>
    <row r="43" spans="1:16" ht="12" customHeight="1" x14ac:dyDescent="0.25">
      <c r="A43" s="14"/>
      <c r="B43" s="14"/>
      <c r="C43" s="14"/>
      <c r="D43" s="14"/>
      <c r="E43" s="14" t="s">
        <v>96</v>
      </c>
      <c r="F43" s="14"/>
      <c r="G43" s="14"/>
      <c r="H43" s="14"/>
      <c r="I43" s="14"/>
      <c r="J43" s="14"/>
      <c r="K43" s="68" t="s">
        <v>33</v>
      </c>
      <c r="L43" s="68"/>
      <c r="M43" s="68"/>
      <c r="N43" s="68"/>
      <c r="O43" s="68"/>
      <c r="P43" s="68"/>
    </row>
    <row r="44" spans="1:16" ht="12" customHeight="1" x14ac:dyDescent="0.25">
      <c r="A44" s="69" t="s">
        <v>37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</row>
    <row r="45" spans="1:16" ht="12" customHeight="1" x14ac:dyDescent="0.25">
      <c r="A45" s="13" t="s">
        <v>98</v>
      </c>
      <c r="B45" s="14"/>
      <c r="C45" s="14"/>
      <c r="D45" s="36"/>
      <c r="E45" s="35" t="s">
        <v>1</v>
      </c>
      <c r="F45" s="70" t="s">
        <v>38</v>
      </c>
      <c r="G45" s="71"/>
      <c r="H45" s="71"/>
      <c r="I45" s="61" t="s">
        <v>3</v>
      </c>
      <c r="J45" s="61"/>
      <c r="K45" s="76" t="s">
        <v>4</v>
      </c>
      <c r="L45" s="76"/>
      <c r="M45" s="76"/>
      <c r="N45" s="76"/>
      <c r="O45" s="76"/>
      <c r="P45" s="76"/>
    </row>
    <row r="46" spans="1:16" ht="12" customHeight="1" x14ac:dyDescent="0.25">
      <c r="A46" s="35" t="s">
        <v>3</v>
      </c>
      <c r="B46" s="34" t="s">
        <v>4</v>
      </c>
      <c r="C46" s="14"/>
      <c r="D46" s="60" t="s">
        <v>5</v>
      </c>
      <c r="E46" s="60"/>
      <c r="F46" s="37">
        <v>1</v>
      </c>
      <c r="G46" s="14"/>
      <c r="H46" s="36"/>
      <c r="I46" s="61" t="s">
        <v>7</v>
      </c>
      <c r="J46" s="61"/>
      <c r="K46" s="62" t="s">
        <v>67</v>
      </c>
      <c r="L46" s="62"/>
      <c r="M46" s="62"/>
      <c r="N46" s="62"/>
      <c r="O46" s="62"/>
      <c r="P46" s="62"/>
    </row>
    <row r="47" spans="1:16" ht="12" customHeight="1" x14ac:dyDescent="0.25">
      <c r="A47" s="64" t="s">
        <v>9</v>
      </c>
      <c r="B47" s="64" t="s">
        <v>10</v>
      </c>
      <c r="C47" s="64"/>
      <c r="D47" s="64" t="s">
        <v>11</v>
      </c>
      <c r="E47" s="63" t="s">
        <v>12</v>
      </c>
      <c r="F47" s="63"/>
      <c r="G47" s="63"/>
      <c r="H47" s="64" t="s">
        <v>13</v>
      </c>
      <c r="I47" s="63" t="s">
        <v>14</v>
      </c>
      <c r="J47" s="63"/>
      <c r="K47" s="63"/>
      <c r="L47" s="63"/>
      <c r="M47" s="63" t="s">
        <v>15</v>
      </c>
      <c r="N47" s="63"/>
      <c r="O47" s="63"/>
      <c r="P47" s="63"/>
    </row>
    <row r="48" spans="1:16" ht="12" customHeight="1" x14ac:dyDescent="0.25">
      <c r="A48" s="65"/>
      <c r="B48" s="66"/>
      <c r="C48" s="67"/>
      <c r="D48" s="65"/>
      <c r="E48" s="32" t="s">
        <v>16</v>
      </c>
      <c r="F48" s="32" t="s">
        <v>17</v>
      </c>
      <c r="G48" s="32" t="s">
        <v>18</v>
      </c>
      <c r="H48" s="65"/>
      <c r="I48" s="32" t="s">
        <v>19</v>
      </c>
      <c r="J48" s="32" t="s">
        <v>20</v>
      </c>
      <c r="K48" s="32" t="s">
        <v>21</v>
      </c>
      <c r="L48" s="32" t="s">
        <v>22</v>
      </c>
      <c r="M48" s="32" t="s">
        <v>23</v>
      </c>
      <c r="N48" s="32" t="s">
        <v>24</v>
      </c>
      <c r="O48" s="32" t="s">
        <v>25</v>
      </c>
      <c r="P48" s="32" t="s">
        <v>26</v>
      </c>
    </row>
    <row r="49" spans="1:16" ht="12" customHeight="1" x14ac:dyDescent="0.25">
      <c r="A49" s="33">
        <v>1</v>
      </c>
      <c r="B49" s="55">
        <v>2</v>
      </c>
      <c r="C49" s="55"/>
      <c r="D49" s="33">
        <v>3</v>
      </c>
      <c r="E49" s="33">
        <v>4</v>
      </c>
      <c r="F49" s="33">
        <v>5</v>
      </c>
      <c r="G49" s="33">
        <v>6</v>
      </c>
      <c r="H49" s="33">
        <v>7</v>
      </c>
      <c r="I49" s="33">
        <v>8</v>
      </c>
      <c r="J49" s="33">
        <v>9</v>
      </c>
      <c r="K49" s="33">
        <v>10</v>
      </c>
      <c r="L49" s="33">
        <v>11</v>
      </c>
      <c r="M49" s="33">
        <v>12</v>
      </c>
      <c r="N49" s="33">
        <v>13</v>
      </c>
      <c r="O49" s="33">
        <v>14</v>
      </c>
      <c r="P49" s="33">
        <v>15</v>
      </c>
    </row>
    <row r="50" spans="1:16" ht="12" customHeight="1" x14ac:dyDescent="0.25">
      <c r="A50" s="56" t="s">
        <v>27</v>
      </c>
      <c r="B50" s="56"/>
      <c r="C50" s="56"/>
      <c r="D50" s="57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 ht="12" customHeight="1" x14ac:dyDescent="0.25">
      <c r="A51" s="26">
        <v>1</v>
      </c>
      <c r="B51" s="78" t="s">
        <v>87</v>
      </c>
      <c r="C51" s="79"/>
      <c r="D51" s="39">
        <v>50</v>
      </c>
      <c r="E51" s="2">
        <v>6</v>
      </c>
      <c r="F51" s="2">
        <v>8.5</v>
      </c>
      <c r="G51" s="2">
        <v>8.3000000000000007</v>
      </c>
      <c r="H51" s="2">
        <v>79.400000000000006</v>
      </c>
      <c r="I51" s="2">
        <v>0.03</v>
      </c>
      <c r="J51" s="2">
        <v>0.2</v>
      </c>
      <c r="K51" s="2">
        <v>47.9</v>
      </c>
      <c r="L51" s="2">
        <v>0.14000000000000001</v>
      </c>
      <c r="M51" s="2">
        <v>152.75</v>
      </c>
      <c r="N51" s="2">
        <v>138.79</v>
      </c>
      <c r="O51" s="2">
        <v>33.479999999999997</v>
      </c>
      <c r="P51" s="2">
        <v>8.6</v>
      </c>
    </row>
    <row r="52" spans="1:16" ht="12" customHeight="1" x14ac:dyDescent="0.25">
      <c r="A52" s="26">
        <v>257</v>
      </c>
      <c r="B52" s="78" t="s">
        <v>107</v>
      </c>
      <c r="C52" s="79"/>
      <c r="D52" s="39">
        <v>260</v>
      </c>
      <c r="E52" s="2">
        <v>4.59</v>
      </c>
      <c r="F52" s="2">
        <v>17.02</v>
      </c>
      <c r="G52" s="2">
        <v>49.02</v>
      </c>
      <c r="H52" s="2">
        <v>382.57</v>
      </c>
      <c r="I52" s="2">
        <v>0</v>
      </c>
      <c r="J52" s="2">
        <v>0.02</v>
      </c>
      <c r="K52" s="2">
        <v>0</v>
      </c>
      <c r="L52" s="2">
        <v>0</v>
      </c>
      <c r="M52" s="2">
        <v>5.4</v>
      </c>
      <c r="N52" s="2">
        <v>8.24</v>
      </c>
      <c r="O52" s="2">
        <v>4.4000000000000004</v>
      </c>
      <c r="P52" s="2">
        <v>0.88</v>
      </c>
    </row>
    <row r="53" spans="1:16" ht="12" customHeight="1" x14ac:dyDescent="0.25">
      <c r="A53" s="26">
        <v>628</v>
      </c>
      <c r="B53" s="78" t="s">
        <v>86</v>
      </c>
      <c r="C53" s="79"/>
      <c r="D53" s="39">
        <v>215</v>
      </c>
      <c r="E53" s="2">
        <v>0.4</v>
      </c>
      <c r="F53" s="2">
        <v>0</v>
      </c>
      <c r="G53" s="2">
        <v>25.02</v>
      </c>
      <c r="H53" s="2">
        <v>93</v>
      </c>
      <c r="I53" s="2">
        <v>0.05</v>
      </c>
      <c r="J53" s="2">
        <v>1.2E-2</v>
      </c>
      <c r="K53" s="2">
        <v>0</v>
      </c>
      <c r="L53" s="2">
        <v>0.35</v>
      </c>
      <c r="M53" s="2">
        <v>8.98</v>
      </c>
      <c r="N53" s="2">
        <v>41.34</v>
      </c>
      <c r="O53" s="2">
        <v>9.76</v>
      </c>
      <c r="P53" s="2">
        <v>1.22</v>
      </c>
    </row>
    <row r="54" spans="1:16" ht="12" customHeight="1" x14ac:dyDescent="0.25">
      <c r="A54" s="53" t="s">
        <v>28</v>
      </c>
      <c r="B54" s="53"/>
      <c r="C54" s="53"/>
      <c r="D54" s="54"/>
      <c r="E54" s="4">
        <f>E51+E52+E53</f>
        <v>10.99</v>
      </c>
      <c r="F54" s="4">
        <f t="shared" ref="F54:P54" si="8">F51+F52+F53</f>
        <v>25.52</v>
      </c>
      <c r="G54" s="4">
        <f t="shared" si="8"/>
        <v>82.34</v>
      </c>
      <c r="H54" s="4">
        <f t="shared" si="8"/>
        <v>554.97</v>
      </c>
      <c r="I54" s="4">
        <f t="shared" si="8"/>
        <v>0.08</v>
      </c>
      <c r="J54" s="4">
        <f t="shared" si="8"/>
        <v>0.23200000000000001</v>
      </c>
      <c r="K54" s="4">
        <f t="shared" si="8"/>
        <v>47.9</v>
      </c>
      <c r="L54" s="4">
        <f t="shared" si="8"/>
        <v>0.49</v>
      </c>
      <c r="M54" s="4">
        <f t="shared" si="8"/>
        <v>167.13</v>
      </c>
      <c r="N54" s="4">
        <f t="shared" si="8"/>
        <v>188.37</v>
      </c>
      <c r="O54" s="4">
        <f t="shared" si="8"/>
        <v>47.639999999999993</v>
      </c>
      <c r="P54" s="4">
        <f t="shared" si="8"/>
        <v>10.700000000000001</v>
      </c>
    </row>
    <row r="55" spans="1:16" ht="12" customHeight="1" x14ac:dyDescent="0.25">
      <c r="A55" s="56" t="s">
        <v>29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ht="12" customHeight="1" x14ac:dyDescent="0.25">
      <c r="A56" s="26" t="s">
        <v>95</v>
      </c>
      <c r="B56" s="78" t="s">
        <v>62</v>
      </c>
      <c r="C56" s="79"/>
      <c r="D56" s="39">
        <v>60</v>
      </c>
      <c r="E56" s="4">
        <v>0.6</v>
      </c>
      <c r="F56" s="4">
        <v>4.2</v>
      </c>
      <c r="G56" s="4">
        <v>4.2</v>
      </c>
      <c r="H56" s="4">
        <v>58.2</v>
      </c>
      <c r="I56" s="2">
        <v>0.15</v>
      </c>
      <c r="J56" s="2">
        <v>0.62</v>
      </c>
      <c r="K56" s="2">
        <v>0.08</v>
      </c>
      <c r="L56" s="2">
        <v>0.24</v>
      </c>
      <c r="M56" s="2">
        <v>61.5</v>
      </c>
      <c r="N56" s="2">
        <v>261.12</v>
      </c>
      <c r="O56" s="2">
        <v>72.52</v>
      </c>
      <c r="P56" s="2">
        <v>21.46</v>
      </c>
    </row>
    <row r="57" spans="1:16" ht="12" customHeight="1" x14ac:dyDescent="0.25">
      <c r="A57" s="10">
        <v>136</v>
      </c>
      <c r="B57" s="78" t="s">
        <v>74</v>
      </c>
      <c r="C57" s="79"/>
      <c r="D57" s="39">
        <v>250</v>
      </c>
      <c r="E57" s="7">
        <v>28.23</v>
      </c>
      <c r="F57" s="7">
        <v>37.14</v>
      </c>
      <c r="G57" s="7">
        <v>53.64</v>
      </c>
      <c r="H57" s="7">
        <v>423.34</v>
      </c>
      <c r="I57" s="2"/>
      <c r="J57" s="2"/>
      <c r="K57" s="2"/>
      <c r="L57" s="2"/>
      <c r="M57" s="2"/>
      <c r="N57" s="2"/>
      <c r="O57" s="2"/>
      <c r="P57" s="2"/>
    </row>
    <row r="58" spans="1:16" ht="12" customHeight="1" x14ac:dyDescent="0.25">
      <c r="A58" s="26">
        <v>324</v>
      </c>
      <c r="B58" s="78" t="s">
        <v>109</v>
      </c>
      <c r="C58" s="79"/>
      <c r="D58" s="39">
        <v>100</v>
      </c>
      <c r="E58" s="2">
        <v>31.92</v>
      </c>
      <c r="F58" s="2">
        <v>29.28</v>
      </c>
      <c r="G58" s="2">
        <v>65.959999999999994</v>
      </c>
      <c r="H58" s="2">
        <v>357</v>
      </c>
      <c r="I58" s="2"/>
      <c r="J58" s="2"/>
      <c r="K58" s="2"/>
      <c r="L58" s="2"/>
      <c r="M58" s="2"/>
      <c r="N58" s="2"/>
      <c r="O58" s="2"/>
      <c r="P58" s="2"/>
    </row>
    <row r="59" spans="1:16" ht="12" customHeight="1" x14ac:dyDescent="0.25">
      <c r="A59" s="26">
        <v>472</v>
      </c>
      <c r="B59" s="78" t="s">
        <v>49</v>
      </c>
      <c r="C59" s="79"/>
      <c r="D59" s="39">
        <v>180</v>
      </c>
      <c r="E59" s="2">
        <v>22.32</v>
      </c>
      <c r="F59" s="2">
        <v>21.36</v>
      </c>
      <c r="G59" s="2">
        <v>45.26</v>
      </c>
      <c r="H59" s="2">
        <v>279.18</v>
      </c>
      <c r="I59" s="2">
        <v>0.37</v>
      </c>
      <c r="J59" s="2">
        <v>1.23</v>
      </c>
      <c r="K59" s="2">
        <v>0.1</v>
      </c>
      <c r="L59" s="2">
        <v>0.2</v>
      </c>
      <c r="M59" s="2">
        <v>86.29</v>
      </c>
      <c r="N59" s="2">
        <v>19.899999999999999</v>
      </c>
      <c r="O59" s="2">
        <v>26.5</v>
      </c>
      <c r="P59" s="2">
        <v>29.8</v>
      </c>
    </row>
    <row r="60" spans="1:16" ht="12" customHeight="1" x14ac:dyDescent="0.25">
      <c r="A60" s="26">
        <v>588</v>
      </c>
      <c r="B60" s="52" t="s">
        <v>36</v>
      </c>
      <c r="C60" s="52"/>
      <c r="D60" s="39">
        <v>200</v>
      </c>
      <c r="E60" s="2">
        <v>0.44</v>
      </c>
      <c r="F60" s="4">
        <v>0</v>
      </c>
      <c r="G60" s="2">
        <v>48.88</v>
      </c>
      <c r="H60" s="2">
        <v>195.6</v>
      </c>
      <c r="I60" s="2">
        <v>0.02</v>
      </c>
      <c r="J60" s="2">
        <v>4.3</v>
      </c>
      <c r="K60" s="2">
        <v>0</v>
      </c>
      <c r="L60" s="2">
        <v>0.08</v>
      </c>
      <c r="M60" s="2">
        <v>22</v>
      </c>
      <c r="N60" s="2">
        <v>16</v>
      </c>
      <c r="O60" s="2">
        <v>14</v>
      </c>
      <c r="P60" s="2">
        <v>1.1000000000000001</v>
      </c>
    </row>
    <row r="61" spans="1:16" ht="12" customHeight="1" x14ac:dyDescent="0.25">
      <c r="A61" s="26">
        <v>1</v>
      </c>
      <c r="B61" s="78" t="s">
        <v>101</v>
      </c>
      <c r="C61" s="79"/>
      <c r="D61" s="39">
        <v>30</v>
      </c>
      <c r="E61" s="2">
        <v>2.1800000000000002</v>
      </c>
      <c r="F61" s="2">
        <v>0.43</v>
      </c>
      <c r="G61" s="2">
        <v>19.27</v>
      </c>
      <c r="H61" s="2">
        <v>90.48</v>
      </c>
      <c r="I61" s="2">
        <v>0.05</v>
      </c>
      <c r="J61" s="2">
        <v>1.2E-2</v>
      </c>
      <c r="K61" s="2">
        <v>0</v>
      </c>
      <c r="L61" s="2">
        <v>0.35</v>
      </c>
      <c r="M61" s="2">
        <v>8.98</v>
      </c>
      <c r="N61" s="2">
        <v>41.34</v>
      </c>
      <c r="O61" s="2">
        <v>9.76</v>
      </c>
      <c r="P61" s="2">
        <v>1.22</v>
      </c>
    </row>
    <row r="62" spans="1:16" ht="12" customHeight="1" x14ac:dyDescent="0.25">
      <c r="A62" s="26">
        <v>1</v>
      </c>
      <c r="B62" s="78" t="s">
        <v>81</v>
      </c>
      <c r="C62" s="79"/>
      <c r="D62" s="39">
        <v>30</v>
      </c>
      <c r="E62" s="2">
        <v>2.46</v>
      </c>
      <c r="F62" s="2">
        <v>0.64</v>
      </c>
      <c r="G62" s="2">
        <v>14.58</v>
      </c>
      <c r="H62" s="2">
        <v>76.5</v>
      </c>
      <c r="I62" s="2">
        <v>0.14000000000000001</v>
      </c>
      <c r="J62" s="2">
        <v>0.01</v>
      </c>
      <c r="K62" s="4">
        <v>0</v>
      </c>
      <c r="L62" s="2">
        <v>0.54</v>
      </c>
      <c r="M62" s="2">
        <v>27.1</v>
      </c>
      <c r="N62" s="2">
        <v>21</v>
      </c>
      <c r="O62" s="2">
        <v>10.68</v>
      </c>
      <c r="P62" s="2">
        <v>0.9</v>
      </c>
    </row>
    <row r="63" spans="1:16" ht="12" customHeight="1" x14ac:dyDescent="0.25">
      <c r="A63" s="53" t="s">
        <v>31</v>
      </c>
      <c r="B63" s="53"/>
      <c r="C63" s="53"/>
      <c r="D63" s="54"/>
      <c r="E63" s="4">
        <f>E56+E61+E62+E59+E60+E57+E58</f>
        <v>88.15</v>
      </c>
      <c r="F63" s="4">
        <f t="shared" ref="F63:H63" si="9">F56+F61+F62+F59+F60+F57+F58</f>
        <v>93.05</v>
      </c>
      <c r="G63" s="4">
        <f t="shared" si="9"/>
        <v>251.78999999999996</v>
      </c>
      <c r="H63" s="4">
        <f t="shared" si="9"/>
        <v>1480.3</v>
      </c>
      <c r="I63" s="4">
        <f t="shared" ref="I63:P63" si="10">I56+I61+I62+I59+I60</f>
        <v>0.73</v>
      </c>
      <c r="J63" s="4">
        <f t="shared" si="10"/>
        <v>6.1719999999999997</v>
      </c>
      <c r="K63" s="4">
        <f t="shared" si="10"/>
        <v>0.18</v>
      </c>
      <c r="L63" s="4">
        <f t="shared" si="10"/>
        <v>1.41</v>
      </c>
      <c r="M63" s="4">
        <f t="shared" si="10"/>
        <v>205.87</v>
      </c>
      <c r="N63" s="4">
        <f t="shared" si="10"/>
        <v>359.36</v>
      </c>
      <c r="O63" s="4">
        <f t="shared" si="10"/>
        <v>133.46</v>
      </c>
      <c r="P63" s="4">
        <f t="shared" si="10"/>
        <v>54.48</v>
      </c>
    </row>
    <row r="64" spans="1:16" ht="12" customHeight="1" x14ac:dyDescent="0.25">
      <c r="A64" s="53" t="s">
        <v>32</v>
      </c>
      <c r="B64" s="53"/>
      <c r="C64" s="53"/>
      <c r="D64" s="53"/>
      <c r="E64" s="2">
        <f t="shared" ref="E64:P64" si="11">E54+E63</f>
        <v>99.14</v>
      </c>
      <c r="F64" s="2">
        <f t="shared" si="11"/>
        <v>118.57</v>
      </c>
      <c r="G64" s="2">
        <f t="shared" si="11"/>
        <v>334.13</v>
      </c>
      <c r="H64" s="2">
        <f t="shared" si="11"/>
        <v>2035.27</v>
      </c>
      <c r="I64" s="2">
        <f t="shared" si="11"/>
        <v>0.80999999999999994</v>
      </c>
      <c r="J64" s="2">
        <f t="shared" si="11"/>
        <v>6.4039999999999999</v>
      </c>
      <c r="K64" s="2">
        <f t="shared" si="11"/>
        <v>48.08</v>
      </c>
      <c r="L64" s="2">
        <f t="shared" si="11"/>
        <v>1.9</v>
      </c>
      <c r="M64" s="2">
        <f t="shared" si="11"/>
        <v>373</v>
      </c>
      <c r="N64" s="2">
        <f t="shared" si="11"/>
        <v>547.73</v>
      </c>
      <c r="O64" s="2">
        <f t="shared" si="11"/>
        <v>181.1</v>
      </c>
      <c r="P64" s="2">
        <f t="shared" si="11"/>
        <v>65.179999999999993</v>
      </c>
    </row>
    <row r="65" spans="1:16" ht="12" customHeight="1" x14ac:dyDescent="0.25">
      <c r="A65" s="14"/>
      <c r="B65" s="14"/>
      <c r="C65" s="14"/>
      <c r="D65" s="14"/>
      <c r="E65" s="14" t="s">
        <v>96</v>
      </c>
      <c r="F65" s="14"/>
      <c r="G65" s="14"/>
      <c r="H65" s="14"/>
      <c r="I65" s="14"/>
      <c r="J65" s="14"/>
      <c r="K65" s="68" t="s">
        <v>33</v>
      </c>
      <c r="L65" s="68"/>
      <c r="M65" s="68"/>
      <c r="N65" s="68"/>
      <c r="O65" s="68"/>
      <c r="P65" s="68"/>
    </row>
    <row r="66" spans="1:16" ht="12" customHeight="1" x14ac:dyDescent="0.25">
      <c r="A66" s="69" t="s">
        <v>39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</row>
    <row r="67" spans="1:16" ht="12" customHeight="1" x14ac:dyDescent="0.25">
      <c r="A67" s="13" t="s">
        <v>98</v>
      </c>
      <c r="B67" s="14"/>
      <c r="C67" s="14"/>
      <c r="D67" s="36"/>
      <c r="E67" s="35" t="s">
        <v>1</v>
      </c>
      <c r="F67" s="70" t="s">
        <v>40</v>
      </c>
      <c r="G67" s="71"/>
      <c r="H67" s="71"/>
      <c r="I67" s="61" t="s">
        <v>3</v>
      </c>
      <c r="J67" s="61"/>
      <c r="K67" s="76" t="s">
        <v>4</v>
      </c>
      <c r="L67" s="76"/>
      <c r="M67" s="76"/>
      <c r="N67" s="76"/>
      <c r="O67" s="76"/>
      <c r="P67" s="76"/>
    </row>
    <row r="68" spans="1:16" ht="12" customHeight="1" x14ac:dyDescent="0.25">
      <c r="A68" s="35" t="s">
        <v>3</v>
      </c>
      <c r="B68" s="34" t="s">
        <v>4</v>
      </c>
      <c r="C68" s="14"/>
      <c r="D68" s="60" t="s">
        <v>5</v>
      </c>
      <c r="E68" s="60"/>
      <c r="F68" s="37">
        <v>1</v>
      </c>
      <c r="G68" s="14"/>
      <c r="H68" s="36"/>
      <c r="I68" s="61" t="s">
        <v>7</v>
      </c>
      <c r="J68" s="61"/>
      <c r="K68" s="62" t="s">
        <v>67</v>
      </c>
      <c r="L68" s="62"/>
      <c r="M68" s="62"/>
      <c r="N68" s="62"/>
      <c r="O68" s="62"/>
      <c r="P68" s="62"/>
    </row>
    <row r="69" spans="1:16" ht="12" customHeight="1" x14ac:dyDescent="0.25">
      <c r="A69" s="64" t="s">
        <v>9</v>
      </c>
      <c r="B69" s="64" t="s">
        <v>10</v>
      </c>
      <c r="C69" s="64"/>
      <c r="D69" s="64" t="s">
        <v>11</v>
      </c>
      <c r="E69" s="63" t="s">
        <v>12</v>
      </c>
      <c r="F69" s="63"/>
      <c r="G69" s="63"/>
      <c r="H69" s="64" t="s">
        <v>13</v>
      </c>
      <c r="I69" s="63" t="s">
        <v>14</v>
      </c>
      <c r="J69" s="63"/>
      <c r="K69" s="63"/>
      <c r="L69" s="63"/>
      <c r="M69" s="63" t="s">
        <v>15</v>
      </c>
      <c r="N69" s="63"/>
      <c r="O69" s="63"/>
      <c r="P69" s="63"/>
    </row>
    <row r="70" spans="1:16" ht="12" customHeight="1" x14ac:dyDescent="0.25">
      <c r="A70" s="65"/>
      <c r="B70" s="66"/>
      <c r="C70" s="67"/>
      <c r="D70" s="65"/>
      <c r="E70" s="32" t="s">
        <v>16</v>
      </c>
      <c r="F70" s="32" t="s">
        <v>17</v>
      </c>
      <c r="G70" s="32" t="s">
        <v>18</v>
      </c>
      <c r="H70" s="65"/>
      <c r="I70" s="32" t="s">
        <v>19</v>
      </c>
      <c r="J70" s="32" t="s">
        <v>20</v>
      </c>
      <c r="K70" s="32" t="s">
        <v>21</v>
      </c>
      <c r="L70" s="32" t="s">
        <v>22</v>
      </c>
      <c r="M70" s="32" t="s">
        <v>23</v>
      </c>
      <c r="N70" s="32" t="s">
        <v>24</v>
      </c>
      <c r="O70" s="32" t="s">
        <v>25</v>
      </c>
      <c r="P70" s="32" t="s">
        <v>26</v>
      </c>
    </row>
    <row r="71" spans="1:16" ht="12" customHeight="1" x14ac:dyDescent="0.25">
      <c r="A71" s="33">
        <v>1</v>
      </c>
      <c r="B71" s="55">
        <v>2</v>
      </c>
      <c r="C71" s="55"/>
      <c r="D71" s="33">
        <v>3</v>
      </c>
      <c r="E71" s="33">
        <v>4</v>
      </c>
      <c r="F71" s="33">
        <v>5</v>
      </c>
      <c r="G71" s="33">
        <v>6</v>
      </c>
      <c r="H71" s="33">
        <v>7</v>
      </c>
      <c r="I71" s="33">
        <v>8</v>
      </c>
      <c r="J71" s="33">
        <v>9</v>
      </c>
      <c r="K71" s="33">
        <v>10</v>
      </c>
      <c r="L71" s="33">
        <v>11</v>
      </c>
      <c r="M71" s="33">
        <v>12</v>
      </c>
      <c r="N71" s="33">
        <v>13</v>
      </c>
      <c r="O71" s="33">
        <v>14</v>
      </c>
      <c r="P71" s="33">
        <v>15</v>
      </c>
    </row>
    <row r="72" spans="1:16" ht="12" customHeight="1" x14ac:dyDescent="0.25">
      <c r="A72" s="56" t="s">
        <v>27</v>
      </c>
      <c r="B72" s="56"/>
      <c r="C72" s="56"/>
      <c r="D72" s="57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2" customHeight="1" x14ac:dyDescent="0.25">
      <c r="A73" s="26">
        <v>3</v>
      </c>
      <c r="B73" s="52" t="s">
        <v>85</v>
      </c>
      <c r="C73" s="52"/>
      <c r="D73" s="27">
        <v>40</v>
      </c>
      <c r="E73" s="2">
        <v>2.21</v>
      </c>
      <c r="F73" s="2">
        <v>9.1199999999999992</v>
      </c>
      <c r="G73" s="2">
        <v>15.4</v>
      </c>
      <c r="H73" s="2">
        <v>154</v>
      </c>
      <c r="I73" s="2">
        <v>3.0000000000000001E-3</v>
      </c>
      <c r="J73" s="2">
        <v>0.28000000000000003</v>
      </c>
      <c r="K73" s="2">
        <v>0.04</v>
      </c>
      <c r="L73" s="2">
        <v>0.1</v>
      </c>
      <c r="M73" s="2">
        <v>1.8</v>
      </c>
      <c r="N73" s="2">
        <v>2.6</v>
      </c>
      <c r="O73" s="2">
        <v>1.9</v>
      </c>
      <c r="P73" s="2">
        <v>0.05</v>
      </c>
    </row>
    <row r="74" spans="1:16" ht="12" customHeight="1" x14ac:dyDescent="0.25">
      <c r="A74" s="26">
        <v>161</v>
      </c>
      <c r="B74" s="52" t="s">
        <v>113</v>
      </c>
      <c r="C74" s="52"/>
      <c r="D74" s="39">
        <v>250</v>
      </c>
      <c r="E74" s="2">
        <v>7.47</v>
      </c>
      <c r="F74" s="2">
        <v>6.76</v>
      </c>
      <c r="G74" s="2">
        <v>24.48</v>
      </c>
      <c r="H74" s="2">
        <v>188.24</v>
      </c>
      <c r="I74" s="4">
        <v>0</v>
      </c>
      <c r="J74" s="2">
        <v>0.2</v>
      </c>
      <c r="K74" s="4">
        <v>0</v>
      </c>
      <c r="L74" s="2">
        <v>0.01</v>
      </c>
      <c r="M74" s="2">
        <v>13.15</v>
      </c>
      <c r="N74" s="2">
        <v>18.02</v>
      </c>
      <c r="O74" s="2">
        <v>9.64</v>
      </c>
      <c r="P74" s="2">
        <v>1.73</v>
      </c>
    </row>
    <row r="75" spans="1:16" ht="12" customHeight="1" x14ac:dyDescent="0.25">
      <c r="A75" s="26">
        <v>1047</v>
      </c>
      <c r="B75" s="78" t="s">
        <v>45</v>
      </c>
      <c r="C75" s="79"/>
      <c r="D75" s="46">
        <v>200</v>
      </c>
      <c r="E75" s="4">
        <v>0.01</v>
      </c>
      <c r="F75" s="4">
        <v>0</v>
      </c>
      <c r="G75" s="4">
        <v>27.3</v>
      </c>
      <c r="H75" s="4">
        <v>128</v>
      </c>
      <c r="I75" s="2">
        <v>0.05</v>
      </c>
      <c r="J75" s="2">
        <v>1.2E-2</v>
      </c>
      <c r="K75" s="2">
        <v>0</v>
      </c>
      <c r="L75" s="2">
        <v>0.35</v>
      </c>
      <c r="M75" s="2">
        <v>8.98</v>
      </c>
      <c r="N75" s="2">
        <v>41.34</v>
      </c>
      <c r="O75" s="2">
        <v>9.76</v>
      </c>
      <c r="P75" s="2">
        <v>1.22</v>
      </c>
    </row>
    <row r="76" spans="1:16" ht="12" customHeight="1" x14ac:dyDescent="0.25">
      <c r="A76" s="53" t="s">
        <v>28</v>
      </c>
      <c r="B76" s="53"/>
      <c r="C76" s="53"/>
      <c r="D76" s="54"/>
      <c r="E76" s="4">
        <f>E73+E74+E75</f>
        <v>9.69</v>
      </c>
      <c r="F76" s="4">
        <f t="shared" ref="F76:H76" si="12">F73+F74+F75</f>
        <v>15.879999999999999</v>
      </c>
      <c r="G76" s="4">
        <f t="shared" si="12"/>
        <v>67.180000000000007</v>
      </c>
      <c r="H76" s="4">
        <f t="shared" si="12"/>
        <v>470.24</v>
      </c>
      <c r="I76" s="4" t="e">
        <f>I73+I74+I75+#REF!</f>
        <v>#REF!</v>
      </c>
      <c r="J76" s="4" t="e">
        <f>J73+J74+J75+#REF!</f>
        <v>#REF!</v>
      </c>
      <c r="K76" s="4" t="e">
        <f>K73+K74+K75+#REF!</f>
        <v>#REF!</v>
      </c>
      <c r="L76" s="4" t="e">
        <f>L73+L74+L75+#REF!</f>
        <v>#REF!</v>
      </c>
      <c r="M76" s="4" t="e">
        <f>M73+M74+M75+#REF!</f>
        <v>#REF!</v>
      </c>
      <c r="N76" s="4" t="e">
        <f>N73+N74+N75+#REF!</f>
        <v>#REF!</v>
      </c>
      <c r="O76" s="4" t="e">
        <f>O73+O74+O75+#REF!</f>
        <v>#REF!</v>
      </c>
      <c r="P76" s="4" t="e">
        <f>P73+P74+P75+#REF!</f>
        <v>#REF!</v>
      </c>
    </row>
    <row r="77" spans="1:16" ht="12" customHeight="1" x14ac:dyDescent="0.25">
      <c r="A77" s="56" t="s">
        <v>29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ht="12" customHeight="1" x14ac:dyDescent="0.25">
      <c r="A78" s="26" t="s">
        <v>95</v>
      </c>
      <c r="B78" s="52" t="s">
        <v>111</v>
      </c>
      <c r="C78" s="52"/>
      <c r="D78" s="39">
        <v>60</v>
      </c>
      <c r="E78" s="2">
        <v>4.2</v>
      </c>
      <c r="F78" s="2">
        <v>0.3</v>
      </c>
      <c r="G78" s="2">
        <v>12</v>
      </c>
      <c r="H78" s="2">
        <v>67.2</v>
      </c>
      <c r="I78" s="2">
        <v>0.05</v>
      </c>
      <c r="J78" s="2">
        <v>0.08</v>
      </c>
      <c r="K78" s="2">
        <v>37.74</v>
      </c>
      <c r="L78" s="2">
        <v>15.2</v>
      </c>
      <c r="M78" s="2">
        <v>46.56</v>
      </c>
      <c r="N78" s="2">
        <v>58.33</v>
      </c>
      <c r="O78" s="2">
        <v>26.47</v>
      </c>
      <c r="P78" s="2">
        <v>4.05</v>
      </c>
    </row>
    <row r="79" spans="1:16" ht="12" customHeight="1" x14ac:dyDescent="0.25">
      <c r="A79" s="26">
        <v>110</v>
      </c>
      <c r="B79" s="52" t="s">
        <v>102</v>
      </c>
      <c r="C79" s="52"/>
      <c r="D79" s="39">
        <v>260</v>
      </c>
      <c r="E79" s="9">
        <v>27.36</v>
      </c>
      <c r="F79" s="9">
        <v>50.86</v>
      </c>
      <c r="G79" s="9">
        <v>91.9</v>
      </c>
      <c r="H79" s="9">
        <v>377.56</v>
      </c>
      <c r="I79" s="2">
        <v>0</v>
      </c>
      <c r="J79" s="2">
        <v>0.01</v>
      </c>
      <c r="K79" s="2">
        <v>24.46</v>
      </c>
      <c r="L79" s="2">
        <v>0.05</v>
      </c>
      <c r="M79" s="2">
        <v>0.98</v>
      </c>
      <c r="N79" s="2">
        <v>1.41</v>
      </c>
      <c r="O79" s="2">
        <v>0</v>
      </c>
      <c r="P79" s="2">
        <v>0.01</v>
      </c>
    </row>
    <row r="80" spans="1:16" ht="12" customHeight="1" x14ac:dyDescent="0.25">
      <c r="A80" s="26">
        <v>91</v>
      </c>
      <c r="B80" s="78" t="s">
        <v>127</v>
      </c>
      <c r="C80" s="79"/>
      <c r="D80" s="47">
        <v>100</v>
      </c>
      <c r="E80" s="2">
        <v>29.68</v>
      </c>
      <c r="F80" s="2">
        <v>24.2</v>
      </c>
      <c r="G80" s="2">
        <v>69.7</v>
      </c>
      <c r="H80" s="2">
        <v>513.82000000000005</v>
      </c>
      <c r="I80" s="2">
        <v>0</v>
      </c>
      <c r="J80" s="2">
        <v>0.02</v>
      </c>
      <c r="K80" s="2">
        <v>0</v>
      </c>
      <c r="L80" s="2">
        <v>0</v>
      </c>
      <c r="M80" s="2">
        <v>5.4</v>
      </c>
      <c r="N80" s="2">
        <v>8.24</v>
      </c>
      <c r="O80" s="2">
        <v>4.4000000000000004</v>
      </c>
      <c r="P80" s="2">
        <v>0.88</v>
      </c>
    </row>
    <row r="81" spans="1:16" ht="12" customHeight="1" x14ac:dyDescent="0.25">
      <c r="A81" s="26">
        <v>469</v>
      </c>
      <c r="B81" s="52" t="s">
        <v>30</v>
      </c>
      <c r="C81" s="52"/>
      <c r="D81" s="46">
        <v>180</v>
      </c>
      <c r="E81" s="2">
        <v>18.399999999999999</v>
      </c>
      <c r="F81" s="2">
        <v>19.5</v>
      </c>
      <c r="G81" s="2">
        <v>36.6</v>
      </c>
      <c r="H81" s="2">
        <v>320.8</v>
      </c>
      <c r="I81" s="2"/>
      <c r="J81" s="2"/>
      <c r="K81" s="2"/>
      <c r="L81" s="2"/>
      <c r="M81" s="2"/>
      <c r="N81" s="2"/>
      <c r="O81" s="2"/>
      <c r="P81" s="2"/>
    </row>
    <row r="82" spans="1:16" ht="12" customHeight="1" x14ac:dyDescent="0.25">
      <c r="A82" s="26">
        <v>629</v>
      </c>
      <c r="B82" s="48" t="s">
        <v>61</v>
      </c>
      <c r="C82" s="49"/>
      <c r="D82" s="46">
        <v>220</v>
      </c>
      <c r="E82" s="2">
        <v>0.46</v>
      </c>
      <c r="F82" s="2">
        <v>0</v>
      </c>
      <c r="G82" s="2">
        <v>27.26</v>
      </c>
      <c r="H82" s="2">
        <v>96.23</v>
      </c>
      <c r="I82" s="2">
        <v>0.05</v>
      </c>
      <c r="J82" s="2">
        <v>1.2E-2</v>
      </c>
      <c r="K82" s="2">
        <v>0</v>
      </c>
      <c r="L82" s="2">
        <v>0.35</v>
      </c>
      <c r="M82" s="2">
        <v>8.98</v>
      </c>
      <c r="N82" s="2">
        <v>41.34</v>
      </c>
      <c r="O82" s="2">
        <v>9.76</v>
      </c>
      <c r="P82" s="2">
        <v>1.22</v>
      </c>
    </row>
    <row r="83" spans="1:16" ht="12" customHeight="1" x14ac:dyDescent="0.25">
      <c r="A83" s="26">
        <v>1</v>
      </c>
      <c r="B83" s="52" t="s">
        <v>101</v>
      </c>
      <c r="C83" s="52"/>
      <c r="D83" s="39">
        <v>30</v>
      </c>
      <c r="E83" s="2">
        <v>2.1800000000000002</v>
      </c>
      <c r="F83" s="2">
        <v>0.43</v>
      </c>
      <c r="G83" s="2">
        <v>19.27</v>
      </c>
      <c r="H83" s="2">
        <v>90.48</v>
      </c>
      <c r="I83" s="2">
        <v>0.14000000000000001</v>
      </c>
      <c r="J83" s="2">
        <v>0.01</v>
      </c>
      <c r="K83" s="4">
        <v>0</v>
      </c>
      <c r="L83" s="2">
        <v>0.54</v>
      </c>
      <c r="M83" s="2">
        <v>27.1</v>
      </c>
      <c r="N83" s="2">
        <v>21</v>
      </c>
      <c r="O83" s="2">
        <v>10.68</v>
      </c>
      <c r="P83" s="2">
        <v>0.9</v>
      </c>
    </row>
    <row r="84" spans="1:16" ht="12" customHeight="1" x14ac:dyDescent="0.25">
      <c r="A84" s="26">
        <v>1</v>
      </c>
      <c r="B84" s="52" t="s">
        <v>81</v>
      </c>
      <c r="C84" s="52"/>
      <c r="D84" s="39">
        <v>30</v>
      </c>
      <c r="E84" s="2">
        <v>2.46</v>
      </c>
      <c r="F84" s="2">
        <v>0.64</v>
      </c>
      <c r="G84" s="2">
        <v>14.58</v>
      </c>
      <c r="H84" s="2">
        <v>76.5</v>
      </c>
      <c r="I84" s="2"/>
      <c r="J84" s="2"/>
      <c r="K84" s="2"/>
      <c r="L84" s="2"/>
      <c r="M84" s="2"/>
      <c r="N84" s="2"/>
      <c r="O84" s="2"/>
      <c r="P84" s="2"/>
    </row>
    <row r="85" spans="1:16" ht="12" customHeight="1" x14ac:dyDescent="0.25">
      <c r="A85" s="53" t="s">
        <v>31</v>
      </c>
      <c r="B85" s="53"/>
      <c r="C85" s="53"/>
      <c r="D85" s="54"/>
      <c r="E85" s="2">
        <f>E78+E79+E80+E83+E82+E81+E84</f>
        <v>84.74</v>
      </c>
      <c r="F85" s="2">
        <f t="shared" ref="F85:H85" si="13">F78+F79+F80+F83+F82+F81+F84</f>
        <v>95.93</v>
      </c>
      <c r="G85" s="2">
        <f t="shared" si="13"/>
        <v>271.31</v>
      </c>
      <c r="H85" s="2">
        <f t="shared" si="13"/>
        <v>1542.59</v>
      </c>
      <c r="I85" s="2">
        <f t="shared" ref="I85:P85" si="14">I78+I79+I80+I83+I82</f>
        <v>0.24</v>
      </c>
      <c r="J85" s="2">
        <f t="shared" si="14"/>
        <v>0.13200000000000001</v>
      </c>
      <c r="K85" s="2">
        <f t="shared" si="14"/>
        <v>62.2</v>
      </c>
      <c r="L85" s="2">
        <f t="shared" si="14"/>
        <v>16.14</v>
      </c>
      <c r="M85" s="2">
        <f t="shared" si="14"/>
        <v>89.02</v>
      </c>
      <c r="N85" s="2">
        <f t="shared" si="14"/>
        <v>130.32</v>
      </c>
      <c r="O85" s="2">
        <f t="shared" si="14"/>
        <v>51.309999999999995</v>
      </c>
      <c r="P85" s="2">
        <f t="shared" si="14"/>
        <v>7.06</v>
      </c>
    </row>
    <row r="86" spans="1:16" ht="12" customHeight="1" x14ac:dyDescent="0.25">
      <c r="A86" s="53" t="s">
        <v>32</v>
      </c>
      <c r="B86" s="53"/>
      <c r="C86" s="53"/>
      <c r="D86" s="53"/>
      <c r="E86" s="2">
        <f t="shared" ref="E86:P86" si="15">E85+E76</f>
        <v>94.429999999999993</v>
      </c>
      <c r="F86" s="2">
        <f t="shared" si="15"/>
        <v>111.81</v>
      </c>
      <c r="G86" s="2">
        <f t="shared" si="15"/>
        <v>338.49</v>
      </c>
      <c r="H86" s="2">
        <f t="shared" si="15"/>
        <v>2012.83</v>
      </c>
      <c r="I86" s="2" t="e">
        <f t="shared" si="15"/>
        <v>#REF!</v>
      </c>
      <c r="J86" s="2" t="e">
        <f t="shared" si="15"/>
        <v>#REF!</v>
      </c>
      <c r="K86" s="2" t="e">
        <f t="shared" si="15"/>
        <v>#REF!</v>
      </c>
      <c r="L86" s="2" t="e">
        <f t="shared" si="15"/>
        <v>#REF!</v>
      </c>
      <c r="M86" s="2" t="e">
        <f t="shared" si="15"/>
        <v>#REF!</v>
      </c>
      <c r="N86" s="2" t="e">
        <f t="shared" si="15"/>
        <v>#REF!</v>
      </c>
      <c r="O86" s="2" t="e">
        <f t="shared" si="15"/>
        <v>#REF!</v>
      </c>
      <c r="P86" s="2" t="e">
        <f t="shared" si="15"/>
        <v>#REF!</v>
      </c>
    </row>
    <row r="87" spans="1:16" ht="12" customHeight="1" x14ac:dyDescent="0.25">
      <c r="A87" s="14"/>
      <c r="B87" s="14"/>
      <c r="C87" s="14"/>
      <c r="D87" s="14"/>
      <c r="E87" s="14" t="s">
        <v>96</v>
      </c>
      <c r="F87" s="14"/>
      <c r="G87" s="14"/>
      <c r="H87" s="14"/>
      <c r="I87" s="14"/>
      <c r="J87" s="14"/>
      <c r="K87" s="68" t="s">
        <v>33</v>
      </c>
      <c r="L87" s="68"/>
      <c r="M87" s="68"/>
      <c r="N87" s="68"/>
      <c r="O87" s="68"/>
      <c r="P87" s="68"/>
    </row>
    <row r="88" spans="1:16" ht="12" customHeight="1" x14ac:dyDescent="0.25">
      <c r="A88" s="69" t="s">
        <v>41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</row>
    <row r="89" spans="1:16" ht="12" customHeight="1" x14ac:dyDescent="0.25">
      <c r="A89" s="13" t="s">
        <v>98</v>
      </c>
      <c r="B89" s="14"/>
      <c r="C89" s="14"/>
      <c r="D89" s="36"/>
      <c r="E89" s="35" t="s">
        <v>1</v>
      </c>
      <c r="F89" s="70" t="s">
        <v>42</v>
      </c>
      <c r="G89" s="71"/>
      <c r="H89" s="71"/>
      <c r="I89" s="61" t="s">
        <v>3</v>
      </c>
      <c r="J89" s="61"/>
      <c r="K89" s="76" t="s">
        <v>4</v>
      </c>
      <c r="L89" s="76"/>
      <c r="M89" s="76"/>
      <c r="N89" s="76"/>
      <c r="O89" s="76"/>
      <c r="P89" s="76"/>
    </row>
    <row r="90" spans="1:16" ht="12" customHeight="1" x14ac:dyDescent="0.25">
      <c r="A90" s="35" t="s">
        <v>3</v>
      </c>
      <c r="B90" s="34" t="s">
        <v>4</v>
      </c>
      <c r="C90" s="14"/>
      <c r="D90" s="60" t="s">
        <v>5</v>
      </c>
      <c r="E90" s="60"/>
      <c r="F90" s="37">
        <v>1</v>
      </c>
      <c r="G90" s="14"/>
      <c r="H90" s="36"/>
      <c r="I90" s="61" t="s">
        <v>7</v>
      </c>
      <c r="J90" s="61"/>
      <c r="K90" s="62" t="s">
        <v>67</v>
      </c>
      <c r="L90" s="62"/>
      <c r="M90" s="62"/>
      <c r="N90" s="62"/>
      <c r="O90" s="62"/>
      <c r="P90" s="62"/>
    </row>
    <row r="91" spans="1:16" ht="12" customHeight="1" x14ac:dyDescent="0.25">
      <c r="A91" s="64" t="s">
        <v>9</v>
      </c>
      <c r="B91" s="64" t="s">
        <v>10</v>
      </c>
      <c r="C91" s="64"/>
      <c r="D91" s="64" t="s">
        <v>11</v>
      </c>
      <c r="E91" s="63" t="s">
        <v>12</v>
      </c>
      <c r="F91" s="63"/>
      <c r="G91" s="63"/>
      <c r="H91" s="64" t="s">
        <v>13</v>
      </c>
      <c r="I91" s="63" t="s">
        <v>14</v>
      </c>
      <c r="J91" s="63"/>
      <c r="K91" s="63"/>
      <c r="L91" s="63"/>
      <c r="M91" s="63" t="s">
        <v>15</v>
      </c>
      <c r="N91" s="63"/>
      <c r="O91" s="63"/>
      <c r="P91" s="63"/>
    </row>
    <row r="92" spans="1:16" ht="12" customHeight="1" x14ac:dyDescent="0.25">
      <c r="A92" s="65"/>
      <c r="B92" s="66"/>
      <c r="C92" s="67"/>
      <c r="D92" s="65"/>
      <c r="E92" s="32" t="s">
        <v>16</v>
      </c>
      <c r="F92" s="32" t="s">
        <v>17</v>
      </c>
      <c r="G92" s="32" t="s">
        <v>18</v>
      </c>
      <c r="H92" s="65"/>
      <c r="I92" s="32" t="s">
        <v>19</v>
      </c>
      <c r="J92" s="32" t="s">
        <v>20</v>
      </c>
      <c r="K92" s="32" t="s">
        <v>21</v>
      </c>
      <c r="L92" s="32" t="s">
        <v>22</v>
      </c>
      <c r="M92" s="32" t="s">
        <v>23</v>
      </c>
      <c r="N92" s="32" t="s">
        <v>24</v>
      </c>
      <c r="O92" s="32" t="s">
        <v>25</v>
      </c>
      <c r="P92" s="32" t="s">
        <v>26</v>
      </c>
    </row>
    <row r="93" spans="1:16" ht="12" customHeight="1" x14ac:dyDescent="0.25">
      <c r="A93" s="33">
        <v>1</v>
      </c>
      <c r="B93" s="55">
        <v>2</v>
      </c>
      <c r="C93" s="55"/>
      <c r="D93" s="33">
        <v>3</v>
      </c>
      <c r="E93" s="33">
        <v>4</v>
      </c>
      <c r="F93" s="33">
        <v>5</v>
      </c>
      <c r="G93" s="33">
        <v>6</v>
      </c>
      <c r="H93" s="33">
        <v>7</v>
      </c>
      <c r="I93" s="33">
        <v>8</v>
      </c>
      <c r="J93" s="33">
        <v>9</v>
      </c>
      <c r="K93" s="33">
        <v>10</v>
      </c>
      <c r="L93" s="33">
        <v>11</v>
      </c>
      <c r="M93" s="33">
        <v>12</v>
      </c>
      <c r="N93" s="33">
        <v>13</v>
      </c>
      <c r="O93" s="33">
        <v>14</v>
      </c>
      <c r="P93" s="33">
        <v>15</v>
      </c>
    </row>
    <row r="94" spans="1:16" ht="12" customHeight="1" x14ac:dyDescent="0.25">
      <c r="A94" s="56" t="s">
        <v>27</v>
      </c>
      <c r="B94" s="56"/>
      <c r="C94" s="56"/>
      <c r="D94" s="57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1:16" ht="12" customHeight="1" x14ac:dyDescent="0.25">
      <c r="A95" s="26">
        <v>2</v>
      </c>
      <c r="B95" s="52" t="s">
        <v>78</v>
      </c>
      <c r="C95" s="52"/>
      <c r="D95" s="39">
        <v>55</v>
      </c>
      <c r="E95" s="2">
        <v>2.56</v>
      </c>
      <c r="F95" s="2">
        <v>5.8</v>
      </c>
      <c r="G95" s="2">
        <v>28.8</v>
      </c>
      <c r="H95" s="2">
        <v>93.5</v>
      </c>
      <c r="I95" s="4">
        <v>2.0099999999999998</v>
      </c>
      <c r="J95" s="4">
        <v>2.0099999999999998</v>
      </c>
      <c r="K95" s="4">
        <v>37</v>
      </c>
      <c r="L95" s="4">
        <v>5.08</v>
      </c>
      <c r="M95" s="4">
        <v>93.2</v>
      </c>
      <c r="N95" s="4">
        <v>82.13</v>
      </c>
      <c r="O95" s="4">
        <v>59.01</v>
      </c>
      <c r="P95" s="4">
        <v>36.01</v>
      </c>
    </row>
    <row r="96" spans="1:16" ht="12" customHeight="1" x14ac:dyDescent="0.25">
      <c r="A96" s="26">
        <v>257</v>
      </c>
      <c r="B96" s="52" t="s">
        <v>75</v>
      </c>
      <c r="C96" s="52"/>
      <c r="D96" s="39">
        <v>260</v>
      </c>
      <c r="E96" s="39">
        <v>15.6</v>
      </c>
      <c r="F96" s="39">
        <v>36</v>
      </c>
      <c r="G96" s="39">
        <v>46.75</v>
      </c>
      <c r="H96" s="39">
        <v>368.5</v>
      </c>
      <c r="I96" s="2">
        <v>0</v>
      </c>
      <c r="J96" s="2">
        <v>0.02</v>
      </c>
      <c r="K96" s="2">
        <v>0</v>
      </c>
      <c r="L96" s="2">
        <v>0</v>
      </c>
      <c r="M96" s="2">
        <v>5.4</v>
      </c>
      <c r="N96" s="2">
        <v>8.24</v>
      </c>
      <c r="O96" s="2">
        <v>4.4000000000000004</v>
      </c>
      <c r="P96" s="2">
        <v>0.88</v>
      </c>
    </row>
    <row r="97" spans="1:16" ht="12" customHeight="1" x14ac:dyDescent="0.25">
      <c r="A97" s="26">
        <v>591</v>
      </c>
      <c r="B97" s="52" t="s">
        <v>90</v>
      </c>
      <c r="C97" s="52"/>
      <c r="D97" s="39">
        <v>200</v>
      </c>
      <c r="E97" s="2">
        <v>0.92</v>
      </c>
      <c r="F97" s="2">
        <v>0</v>
      </c>
      <c r="G97" s="2">
        <v>42.08</v>
      </c>
      <c r="H97" s="2">
        <v>156.30000000000001</v>
      </c>
      <c r="I97" s="2">
        <v>0.05</v>
      </c>
      <c r="J97" s="2">
        <v>1.2E-2</v>
      </c>
      <c r="K97" s="2">
        <v>0</v>
      </c>
      <c r="L97" s="2">
        <v>0.35</v>
      </c>
      <c r="M97" s="2">
        <v>8.98</v>
      </c>
      <c r="N97" s="2">
        <v>41.34</v>
      </c>
      <c r="O97" s="2">
        <v>9.76</v>
      </c>
      <c r="P97" s="2">
        <v>1.22</v>
      </c>
    </row>
    <row r="98" spans="1:16" ht="12" customHeight="1" x14ac:dyDescent="0.25">
      <c r="A98" s="53" t="s">
        <v>28</v>
      </c>
      <c r="B98" s="53"/>
      <c r="C98" s="53"/>
      <c r="D98" s="54"/>
      <c r="E98" s="2">
        <f>E95+E96+E97</f>
        <v>19.080000000000002</v>
      </c>
      <c r="F98" s="2">
        <f t="shared" ref="F98:P98" si="16">F95+F96+F97</f>
        <v>41.8</v>
      </c>
      <c r="G98" s="2">
        <f t="shared" si="16"/>
        <v>117.63</v>
      </c>
      <c r="H98" s="2">
        <f t="shared" si="16"/>
        <v>618.29999999999995</v>
      </c>
      <c r="I98" s="2">
        <f t="shared" si="16"/>
        <v>2.0599999999999996</v>
      </c>
      <c r="J98" s="2">
        <f t="shared" si="16"/>
        <v>2.0419999999999998</v>
      </c>
      <c r="K98" s="2">
        <f t="shared" si="16"/>
        <v>37</v>
      </c>
      <c r="L98" s="2">
        <f t="shared" si="16"/>
        <v>5.43</v>
      </c>
      <c r="M98" s="2">
        <f t="shared" si="16"/>
        <v>107.58000000000001</v>
      </c>
      <c r="N98" s="2">
        <f t="shared" si="16"/>
        <v>131.70999999999998</v>
      </c>
      <c r="O98" s="2">
        <f t="shared" si="16"/>
        <v>73.17</v>
      </c>
      <c r="P98" s="2">
        <f t="shared" si="16"/>
        <v>38.11</v>
      </c>
    </row>
    <row r="99" spans="1:16" ht="12" customHeight="1" x14ac:dyDescent="0.25">
      <c r="A99" s="56" t="s">
        <v>29</v>
      </c>
      <c r="B99" s="56"/>
      <c r="C99" s="56"/>
      <c r="D99" s="57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1:16" ht="12" customHeight="1" x14ac:dyDescent="0.25">
      <c r="A100" s="26" t="s">
        <v>95</v>
      </c>
      <c r="B100" s="52" t="s">
        <v>94</v>
      </c>
      <c r="C100" s="52"/>
      <c r="D100" s="39">
        <v>60</v>
      </c>
      <c r="E100" s="2">
        <v>0.48</v>
      </c>
      <c r="F100" s="2">
        <v>0.06</v>
      </c>
      <c r="G100" s="2">
        <v>1.02</v>
      </c>
      <c r="H100" s="2">
        <v>11.6</v>
      </c>
      <c r="I100" s="4">
        <v>2.5</v>
      </c>
      <c r="J100" s="4">
        <v>2.8</v>
      </c>
      <c r="K100" s="4">
        <v>1.1000000000000001</v>
      </c>
      <c r="L100" s="4">
        <v>1.1000000000000001</v>
      </c>
      <c r="M100" s="4">
        <v>83.9</v>
      </c>
      <c r="N100" s="4">
        <v>101.44</v>
      </c>
      <c r="O100" s="4">
        <v>53.75</v>
      </c>
      <c r="P100" s="4">
        <v>11.5</v>
      </c>
    </row>
    <row r="101" spans="1:16" ht="12" customHeight="1" x14ac:dyDescent="0.25">
      <c r="A101" s="26">
        <v>129</v>
      </c>
      <c r="B101" s="52" t="s">
        <v>106</v>
      </c>
      <c r="C101" s="52"/>
      <c r="D101" s="41">
        <v>260</v>
      </c>
      <c r="E101" s="2">
        <v>26.5</v>
      </c>
      <c r="F101" s="2">
        <v>47.28</v>
      </c>
      <c r="G101" s="2">
        <v>77.44</v>
      </c>
      <c r="H101" s="2">
        <v>358.03</v>
      </c>
      <c r="I101" s="4"/>
      <c r="J101" s="4"/>
      <c r="K101" s="4"/>
      <c r="L101" s="4"/>
      <c r="M101" s="4"/>
      <c r="N101" s="4"/>
      <c r="O101" s="4"/>
      <c r="P101" s="4"/>
    </row>
    <row r="102" spans="1:16" ht="12" customHeight="1" x14ac:dyDescent="0.25">
      <c r="A102" s="26">
        <v>375</v>
      </c>
      <c r="B102" s="78" t="s">
        <v>122</v>
      </c>
      <c r="C102" s="79"/>
      <c r="D102" s="41">
        <v>100</v>
      </c>
      <c r="E102" s="2">
        <v>26.2</v>
      </c>
      <c r="F102" s="2">
        <v>23.44</v>
      </c>
      <c r="G102" s="2">
        <v>26.3</v>
      </c>
      <c r="H102" s="2">
        <v>294.5</v>
      </c>
      <c r="I102" s="4"/>
      <c r="J102" s="4"/>
      <c r="K102" s="4"/>
      <c r="L102" s="4"/>
      <c r="M102" s="4"/>
      <c r="N102" s="4"/>
      <c r="O102" s="4"/>
      <c r="P102" s="4"/>
    </row>
    <row r="103" spans="1:16" ht="12" customHeight="1" x14ac:dyDescent="0.25">
      <c r="A103" s="26">
        <v>468</v>
      </c>
      <c r="B103" s="52" t="s">
        <v>64</v>
      </c>
      <c r="C103" s="52"/>
      <c r="D103" s="39">
        <v>180</v>
      </c>
      <c r="E103" s="2">
        <v>17.78</v>
      </c>
      <c r="F103" s="2">
        <v>8.75</v>
      </c>
      <c r="G103" s="2">
        <v>42.86</v>
      </c>
      <c r="H103" s="2">
        <v>321.27999999999997</v>
      </c>
      <c r="I103" s="4"/>
      <c r="J103" s="4"/>
      <c r="K103" s="4"/>
      <c r="L103" s="4"/>
      <c r="M103" s="4"/>
      <c r="N103" s="4"/>
      <c r="O103" s="4"/>
      <c r="P103" s="4"/>
    </row>
    <row r="104" spans="1:16" ht="12" customHeight="1" x14ac:dyDescent="0.25">
      <c r="A104" s="26">
        <v>628</v>
      </c>
      <c r="B104" s="52" t="s">
        <v>86</v>
      </c>
      <c r="C104" s="52"/>
      <c r="D104" s="39">
        <v>215</v>
      </c>
      <c r="E104" s="2">
        <v>0.4</v>
      </c>
      <c r="F104" s="2">
        <v>0</v>
      </c>
      <c r="G104" s="2">
        <v>25.02</v>
      </c>
      <c r="H104" s="2">
        <v>93</v>
      </c>
      <c r="I104" s="2">
        <v>0.5</v>
      </c>
      <c r="J104" s="2">
        <v>1.04</v>
      </c>
      <c r="K104" s="2">
        <v>0</v>
      </c>
      <c r="L104" s="2">
        <v>0.2</v>
      </c>
      <c r="M104" s="2">
        <v>74.400000000000006</v>
      </c>
      <c r="N104" s="2">
        <v>35.4</v>
      </c>
      <c r="O104" s="2">
        <v>6.9</v>
      </c>
      <c r="P104" s="2">
        <v>2.2000000000000002</v>
      </c>
    </row>
    <row r="105" spans="1:16" ht="12" customHeight="1" x14ac:dyDescent="0.25">
      <c r="A105" s="26">
        <v>1</v>
      </c>
      <c r="B105" s="52" t="s">
        <v>101</v>
      </c>
      <c r="C105" s="52"/>
      <c r="D105" s="39">
        <v>30</v>
      </c>
      <c r="E105" s="2">
        <v>2.1800000000000002</v>
      </c>
      <c r="F105" s="2">
        <v>0.43</v>
      </c>
      <c r="G105" s="2">
        <v>19.27</v>
      </c>
      <c r="H105" s="2">
        <v>90.48</v>
      </c>
      <c r="I105" s="2">
        <v>0.05</v>
      </c>
      <c r="J105" s="2">
        <v>1.2E-2</v>
      </c>
      <c r="K105" s="2">
        <v>0</v>
      </c>
      <c r="L105" s="2">
        <v>0.35</v>
      </c>
      <c r="M105" s="2">
        <v>8.98</v>
      </c>
      <c r="N105" s="2">
        <v>41.34</v>
      </c>
      <c r="O105" s="2">
        <v>9.76</v>
      </c>
      <c r="P105" s="2">
        <v>1.22</v>
      </c>
    </row>
    <row r="106" spans="1:16" ht="12" customHeight="1" x14ac:dyDescent="0.25">
      <c r="A106" s="26">
        <v>1</v>
      </c>
      <c r="B106" s="52" t="s">
        <v>81</v>
      </c>
      <c r="C106" s="52"/>
      <c r="D106" s="39">
        <v>30</v>
      </c>
      <c r="E106" s="2">
        <v>2.46</v>
      </c>
      <c r="F106" s="2">
        <v>0.64</v>
      </c>
      <c r="G106" s="2">
        <v>14.58</v>
      </c>
      <c r="H106" s="2">
        <v>76.5</v>
      </c>
      <c r="I106" s="2">
        <v>0.14000000000000001</v>
      </c>
      <c r="J106" s="2">
        <v>0.01</v>
      </c>
      <c r="K106" s="4">
        <v>0</v>
      </c>
      <c r="L106" s="2">
        <v>0.54</v>
      </c>
      <c r="M106" s="2">
        <v>27.1</v>
      </c>
      <c r="N106" s="2">
        <v>21</v>
      </c>
      <c r="O106" s="2">
        <v>10.68</v>
      </c>
      <c r="P106" s="2">
        <v>0.9</v>
      </c>
    </row>
    <row r="107" spans="1:16" ht="12" customHeight="1" x14ac:dyDescent="0.25">
      <c r="A107" s="53" t="s">
        <v>31</v>
      </c>
      <c r="B107" s="53"/>
      <c r="C107" s="53"/>
      <c r="D107" s="54"/>
      <c r="E107" s="2">
        <f t="shared" ref="E107:G107" si="17">E100+E104+E106+E105+E101+E103+E102</f>
        <v>76</v>
      </c>
      <c r="F107" s="2">
        <f t="shared" si="17"/>
        <v>80.600000000000009</v>
      </c>
      <c r="G107" s="2">
        <f t="shared" si="17"/>
        <v>206.49</v>
      </c>
      <c r="H107" s="2">
        <f>H100+H104+H106+H105+H101+H103+H102</f>
        <v>1245.3899999999999</v>
      </c>
      <c r="I107" s="2" t="e">
        <f>I100+#REF!+I104+I106+I105</f>
        <v>#REF!</v>
      </c>
      <c r="J107" s="2" t="e">
        <f>J100+#REF!+J104+J106+J105</f>
        <v>#REF!</v>
      </c>
      <c r="K107" s="2" t="e">
        <f>K100+#REF!+K104+K106+K105</f>
        <v>#REF!</v>
      </c>
      <c r="L107" s="2" t="e">
        <f>L100+#REF!+L104+L106+L105</f>
        <v>#REF!</v>
      </c>
      <c r="M107" s="2" t="e">
        <f>M100+#REF!+M104+M106+M105</f>
        <v>#REF!</v>
      </c>
      <c r="N107" s="2" t="e">
        <f>N100+#REF!+N104+N106+N105</f>
        <v>#REF!</v>
      </c>
      <c r="O107" s="2" t="e">
        <f>O100+#REF!+O104+O106+O105</f>
        <v>#REF!</v>
      </c>
      <c r="P107" s="2" t="e">
        <f>P100+#REF!+P104+P106+P105</f>
        <v>#REF!</v>
      </c>
    </row>
    <row r="108" spans="1:16" ht="12" customHeight="1" x14ac:dyDescent="0.25">
      <c r="A108" s="53" t="s">
        <v>32</v>
      </c>
      <c r="B108" s="53"/>
      <c r="C108" s="53"/>
      <c r="D108" s="53"/>
      <c r="E108" s="2">
        <f t="shared" ref="E108:P108" si="18">E98+E107</f>
        <v>95.08</v>
      </c>
      <c r="F108" s="2">
        <f t="shared" si="18"/>
        <v>122.4</v>
      </c>
      <c r="G108" s="2">
        <f t="shared" si="18"/>
        <v>324.12</v>
      </c>
      <c r="H108" s="2">
        <f t="shared" si="18"/>
        <v>1863.6899999999998</v>
      </c>
      <c r="I108" s="2" t="e">
        <f t="shared" si="18"/>
        <v>#REF!</v>
      </c>
      <c r="J108" s="2" t="e">
        <f t="shared" si="18"/>
        <v>#REF!</v>
      </c>
      <c r="K108" s="2" t="e">
        <f t="shared" si="18"/>
        <v>#REF!</v>
      </c>
      <c r="L108" s="2" t="e">
        <f t="shared" si="18"/>
        <v>#REF!</v>
      </c>
      <c r="M108" s="2" t="e">
        <f t="shared" si="18"/>
        <v>#REF!</v>
      </c>
      <c r="N108" s="2" t="e">
        <f t="shared" si="18"/>
        <v>#REF!</v>
      </c>
      <c r="O108" s="2" t="e">
        <f t="shared" si="18"/>
        <v>#REF!</v>
      </c>
      <c r="P108" s="2" t="e">
        <f t="shared" si="18"/>
        <v>#REF!</v>
      </c>
    </row>
    <row r="109" spans="1:16" ht="12" customHeight="1" x14ac:dyDescent="0.25">
      <c r="A109" s="14"/>
      <c r="B109" s="14"/>
      <c r="C109" s="14"/>
      <c r="D109" s="14"/>
      <c r="E109" s="14" t="s">
        <v>96</v>
      </c>
      <c r="F109" s="14"/>
      <c r="G109" s="14"/>
      <c r="H109" s="14"/>
      <c r="I109" s="14"/>
      <c r="J109" s="14"/>
      <c r="K109" s="68" t="s">
        <v>33</v>
      </c>
      <c r="L109" s="68"/>
      <c r="M109" s="68"/>
      <c r="N109" s="68"/>
      <c r="O109" s="68"/>
      <c r="P109" s="68"/>
    </row>
    <row r="110" spans="1:16" ht="12" customHeight="1" x14ac:dyDescent="0.25">
      <c r="A110" s="69" t="s">
        <v>43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1:16" ht="12" customHeight="1" x14ac:dyDescent="0.25">
      <c r="A111" s="13" t="s">
        <v>98</v>
      </c>
      <c r="B111" s="14"/>
      <c r="C111" s="14"/>
      <c r="D111" s="36"/>
      <c r="E111" s="35" t="s">
        <v>1</v>
      </c>
      <c r="F111" s="70" t="s">
        <v>44</v>
      </c>
      <c r="G111" s="71"/>
      <c r="H111" s="71"/>
      <c r="I111" s="61" t="s">
        <v>3</v>
      </c>
      <c r="J111" s="61"/>
      <c r="K111" s="76" t="s">
        <v>4</v>
      </c>
      <c r="L111" s="76"/>
      <c r="M111" s="76"/>
      <c r="N111" s="76"/>
      <c r="O111" s="76"/>
      <c r="P111" s="76"/>
    </row>
    <row r="112" spans="1:16" ht="12" customHeight="1" x14ac:dyDescent="0.25">
      <c r="A112" s="35" t="s">
        <v>3</v>
      </c>
      <c r="B112" s="34" t="s">
        <v>4</v>
      </c>
      <c r="C112" s="14"/>
      <c r="D112" s="60" t="s">
        <v>5</v>
      </c>
      <c r="E112" s="60"/>
      <c r="F112" s="37">
        <v>1</v>
      </c>
      <c r="G112" s="14"/>
      <c r="H112" s="36"/>
      <c r="I112" s="61" t="s">
        <v>7</v>
      </c>
      <c r="J112" s="61"/>
      <c r="K112" s="62" t="s">
        <v>67</v>
      </c>
      <c r="L112" s="62"/>
      <c r="M112" s="62"/>
      <c r="N112" s="62"/>
      <c r="O112" s="62"/>
      <c r="P112" s="62"/>
    </row>
    <row r="113" spans="1:16" ht="12" customHeight="1" x14ac:dyDescent="0.25">
      <c r="A113" s="64" t="s">
        <v>9</v>
      </c>
      <c r="B113" s="64" t="s">
        <v>10</v>
      </c>
      <c r="C113" s="64"/>
      <c r="D113" s="64" t="s">
        <v>11</v>
      </c>
      <c r="E113" s="63" t="s">
        <v>12</v>
      </c>
      <c r="F113" s="63"/>
      <c r="G113" s="63"/>
      <c r="H113" s="64" t="s">
        <v>13</v>
      </c>
      <c r="I113" s="63" t="s">
        <v>14</v>
      </c>
      <c r="J113" s="63"/>
      <c r="K113" s="63"/>
      <c r="L113" s="63"/>
      <c r="M113" s="63" t="s">
        <v>15</v>
      </c>
      <c r="N113" s="63"/>
      <c r="O113" s="63"/>
      <c r="P113" s="63"/>
    </row>
    <row r="114" spans="1:16" ht="12" customHeight="1" x14ac:dyDescent="0.25">
      <c r="A114" s="65"/>
      <c r="B114" s="66"/>
      <c r="C114" s="67"/>
      <c r="D114" s="65"/>
      <c r="E114" s="32" t="s">
        <v>16</v>
      </c>
      <c r="F114" s="32" t="s">
        <v>17</v>
      </c>
      <c r="G114" s="32" t="s">
        <v>18</v>
      </c>
      <c r="H114" s="65"/>
      <c r="I114" s="32" t="s">
        <v>19</v>
      </c>
      <c r="J114" s="32" t="s">
        <v>20</v>
      </c>
      <c r="K114" s="32" t="s">
        <v>21</v>
      </c>
      <c r="L114" s="32" t="s">
        <v>22</v>
      </c>
      <c r="M114" s="32" t="s">
        <v>23</v>
      </c>
      <c r="N114" s="32" t="s">
        <v>24</v>
      </c>
      <c r="O114" s="32" t="s">
        <v>25</v>
      </c>
      <c r="P114" s="32" t="s">
        <v>26</v>
      </c>
    </row>
    <row r="115" spans="1:16" ht="12" customHeight="1" x14ac:dyDescent="0.25">
      <c r="A115" s="33">
        <v>1</v>
      </c>
      <c r="B115" s="55">
        <v>2</v>
      </c>
      <c r="C115" s="55"/>
      <c r="D115" s="33">
        <v>3</v>
      </c>
      <c r="E115" s="33">
        <v>4</v>
      </c>
      <c r="F115" s="33">
        <v>5</v>
      </c>
      <c r="G115" s="33">
        <v>6</v>
      </c>
      <c r="H115" s="33">
        <v>7</v>
      </c>
      <c r="I115" s="33">
        <v>8</v>
      </c>
      <c r="J115" s="33">
        <v>9</v>
      </c>
      <c r="K115" s="33">
        <v>10</v>
      </c>
      <c r="L115" s="33">
        <v>11</v>
      </c>
      <c r="M115" s="33">
        <v>12</v>
      </c>
      <c r="N115" s="33">
        <v>13</v>
      </c>
      <c r="O115" s="33">
        <v>14</v>
      </c>
      <c r="P115" s="33">
        <v>15</v>
      </c>
    </row>
    <row r="116" spans="1:16" ht="12" customHeight="1" x14ac:dyDescent="0.25">
      <c r="A116" s="56" t="s">
        <v>27</v>
      </c>
      <c r="B116" s="56"/>
      <c r="C116" s="56"/>
      <c r="D116" s="57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1:16" ht="12" customHeight="1" x14ac:dyDescent="0.25">
      <c r="A117" s="26">
        <v>3</v>
      </c>
      <c r="B117" s="52" t="s">
        <v>87</v>
      </c>
      <c r="C117" s="52"/>
      <c r="D117" s="27">
        <v>50</v>
      </c>
      <c r="E117" s="2">
        <v>6</v>
      </c>
      <c r="F117" s="2">
        <v>8.5</v>
      </c>
      <c r="G117" s="2">
        <v>8.3000000000000007</v>
      </c>
      <c r="H117" s="2">
        <v>79.400000000000006</v>
      </c>
      <c r="I117" s="2">
        <v>3.0000000000000001E-3</v>
      </c>
      <c r="J117" s="2">
        <v>0.28000000000000003</v>
      </c>
      <c r="K117" s="2">
        <v>0.04</v>
      </c>
      <c r="L117" s="2">
        <v>0.1</v>
      </c>
      <c r="M117" s="2">
        <v>1.8</v>
      </c>
      <c r="N117" s="2">
        <v>2.6</v>
      </c>
      <c r="O117" s="2">
        <v>1.9</v>
      </c>
      <c r="P117" s="2">
        <v>0.05</v>
      </c>
    </row>
    <row r="118" spans="1:16" ht="12" customHeight="1" x14ac:dyDescent="0.25">
      <c r="A118" s="26">
        <v>257</v>
      </c>
      <c r="B118" s="52" t="s">
        <v>68</v>
      </c>
      <c r="C118" s="52"/>
      <c r="D118" s="39">
        <v>260</v>
      </c>
      <c r="E118" s="2">
        <v>21.19</v>
      </c>
      <c r="F118" s="2">
        <v>30.05</v>
      </c>
      <c r="G118" s="2">
        <v>52.5</v>
      </c>
      <c r="H118" s="2">
        <v>461.56</v>
      </c>
      <c r="I118" s="2">
        <v>0</v>
      </c>
      <c r="J118" s="2">
        <v>0.02</v>
      </c>
      <c r="K118" s="2">
        <v>0</v>
      </c>
      <c r="L118" s="2">
        <v>0</v>
      </c>
      <c r="M118" s="2">
        <v>5.4</v>
      </c>
      <c r="N118" s="2">
        <v>8.24</v>
      </c>
      <c r="O118" s="2">
        <v>4.4000000000000004</v>
      </c>
      <c r="P118" s="2">
        <v>0.88</v>
      </c>
    </row>
    <row r="119" spans="1:16" ht="12" customHeight="1" x14ac:dyDescent="0.25">
      <c r="A119" s="26">
        <v>628</v>
      </c>
      <c r="B119" s="52" t="s">
        <v>86</v>
      </c>
      <c r="C119" s="52"/>
      <c r="D119" s="39">
        <v>215</v>
      </c>
      <c r="E119" s="2">
        <v>0.4</v>
      </c>
      <c r="F119" s="2">
        <v>0</v>
      </c>
      <c r="G119" s="2">
        <v>25.02</v>
      </c>
      <c r="H119" s="2">
        <v>93</v>
      </c>
      <c r="I119" s="2">
        <v>0.05</v>
      </c>
      <c r="J119" s="2">
        <v>1.2E-2</v>
      </c>
      <c r="K119" s="2">
        <v>0</v>
      </c>
      <c r="L119" s="2">
        <v>0.35</v>
      </c>
      <c r="M119" s="2">
        <v>8.98</v>
      </c>
      <c r="N119" s="2">
        <v>41.34</v>
      </c>
      <c r="O119" s="2">
        <v>9.76</v>
      </c>
      <c r="P119" s="2">
        <v>1.22</v>
      </c>
    </row>
    <row r="120" spans="1:16" ht="12" customHeight="1" x14ac:dyDescent="0.25">
      <c r="A120" s="53" t="s">
        <v>28</v>
      </c>
      <c r="B120" s="53"/>
      <c r="C120" s="53"/>
      <c r="D120" s="54"/>
      <c r="E120" s="4">
        <f>E117+E118+E119</f>
        <v>27.59</v>
      </c>
      <c r="F120" s="4">
        <f t="shared" ref="F120:H120" si="19">F117+F118+F119</f>
        <v>38.549999999999997</v>
      </c>
      <c r="G120" s="4">
        <f t="shared" si="19"/>
        <v>85.82</v>
      </c>
      <c r="H120" s="4">
        <f t="shared" si="19"/>
        <v>633.96</v>
      </c>
      <c r="I120" s="4" t="e">
        <f>I117+#REF!+I118+I119</f>
        <v>#REF!</v>
      </c>
      <c r="J120" s="4" t="e">
        <f>J117+#REF!+J118+J119</f>
        <v>#REF!</v>
      </c>
      <c r="K120" s="4" t="e">
        <f>K117+#REF!+K118+K119</f>
        <v>#REF!</v>
      </c>
      <c r="L120" s="4" t="e">
        <f>L117+#REF!+L118+L119</f>
        <v>#REF!</v>
      </c>
      <c r="M120" s="4" t="e">
        <f>M117+#REF!+M118+M119</f>
        <v>#REF!</v>
      </c>
      <c r="N120" s="4" t="e">
        <f>N117+#REF!+N118+N119</f>
        <v>#REF!</v>
      </c>
      <c r="O120" s="4" t="e">
        <f>O117+#REF!+O118+O119</f>
        <v>#REF!</v>
      </c>
      <c r="P120" s="4" t="e">
        <f>P117+#REF!+P118+P119</f>
        <v>#REF!</v>
      </c>
    </row>
    <row r="121" spans="1:16" ht="12" customHeight="1" x14ac:dyDescent="0.25">
      <c r="A121" s="56" t="s">
        <v>29</v>
      </c>
      <c r="B121" s="56"/>
      <c r="C121" s="56"/>
      <c r="D121" s="57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1:16" ht="12" customHeight="1" x14ac:dyDescent="0.25">
      <c r="A122" s="26" t="s">
        <v>95</v>
      </c>
      <c r="B122" s="52" t="s">
        <v>93</v>
      </c>
      <c r="C122" s="52"/>
      <c r="D122" s="39">
        <v>60</v>
      </c>
      <c r="E122" s="40">
        <v>0.96</v>
      </c>
      <c r="F122" s="2">
        <v>2.94</v>
      </c>
      <c r="G122" s="2">
        <v>3.6</v>
      </c>
      <c r="H122" s="2">
        <v>45.6</v>
      </c>
      <c r="I122" s="7">
        <v>0.3</v>
      </c>
      <c r="J122" s="7">
        <v>10.199999999999999</v>
      </c>
      <c r="K122" s="7">
        <v>35.200000000000003</v>
      </c>
      <c r="L122" s="7">
        <v>0.4</v>
      </c>
      <c r="M122" s="7">
        <v>29</v>
      </c>
      <c r="N122" s="7">
        <v>137</v>
      </c>
      <c r="O122" s="7">
        <v>32.1</v>
      </c>
      <c r="P122" s="7">
        <v>13.3</v>
      </c>
    </row>
    <row r="123" spans="1:16" ht="12" customHeight="1" x14ac:dyDescent="0.25">
      <c r="A123" s="26">
        <v>139</v>
      </c>
      <c r="B123" s="52" t="s">
        <v>92</v>
      </c>
      <c r="C123" s="52"/>
      <c r="D123" s="39">
        <v>250</v>
      </c>
      <c r="E123" s="2">
        <v>23.03</v>
      </c>
      <c r="F123" s="2">
        <v>28.37</v>
      </c>
      <c r="G123" s="2">
        <v>40.79</v>
      </c>
      <c r="H123" s="2">
        <v>376.79</v>
      </c>
      <c r="I123" s="7"/>
      <c r="J123" s="7"/>
      <c r="K123" s="7"/>
      <c r="L123" s="7"/>
      <c r="M123" s="7"/>
      <c r="N123" s="7"/>
      <c r="O123" s="7"/>
      <c r="P123" s="7"/>
    </row>
    <row r="124" spans="1:16" ht="12" customHeight="1" x14ac:dyDescent="0.25">
      <c r="A124" s="26">
        <v>405</v>
      </c>
      <c r="B124" s="52" t="s">
        <v>104</v>
      </c>
      <c r="C124" s="52"/>
      <c r="D124" s="39">
        <v>280</v>
      </c>
      <c r="E124" s="2">
        <v>28.56</v>
      </c>
      <c r="F124" s="2">
        <v>44.04</v>
      </c>
      <c r="G124" s="2">
        <v>74.52</v>
      </c>
      <c r="H124" s="2">
        <v>615.36</v>
      </c>
      <c r="I124" s="7"/>
      <c r="J124" s="7"/>
      <c r="K124" s="7"/>
      <c r="L124" s="7"/>
      <c r="M124" s="7"/>
      <c r="N124" s="7"/>
      <c r="O124" s="7"/>
      <c r="P124" s="7"/>
    </row>
    <row r="125" spans="1:16" ht="12" customHeight="1" x14ac:dyDescent="0.25">
      <c r="A125" s="26">
        <v>628</v>
      </c>
      <c r="B125" s="78" t="s">
        <v>86</v>
      </c>
      <c r="C125" s="79"/>
      <c r="D125" s="39">
        <v>215</v>
      </c>
      <c r="E125" s="2">
        <v>0.4</v>
      </c>
      <c r="F125" s="2">
        <v>0</v>
      </c>
      <c r="G125" s="2">
        <v>25.02</v>
      </c>
      <c r="H125" s="2">
        <v>93</v>
      </c>
      <c r="I125" s="7"/>
      <c r="J125" s="7"/>
      <c r="K125" s="7"/>
      <c r="L125" s="7"/>
      <c r="M125" s="7"/>
      <c r="N125" s="7"/>
      <c r="O125" s="7"/>
      <c r="P125" s="7"/>
    </row>
    <row r="126" spans="1:16" ht="12" customHeight="1" x14ac:dyDescent="0.25">
      <c r="A126" s="26">
        <v>1</v>
      </c>
      <c r="B126" s="78" t="s">
        <v>101</v>
      </c>
      <c r="C126" s="79"/>
      <c r="D126" s="39">
        <v>30</v>
      </c>
      <c r="E126" s="2">
        <v>2.1800000000000002</v>
      </c>
      <c r="F126" s="2">
        <v>0.43</v>
      </c>
      <c r="G126" s="2">
        <v>19.27</v>
      </c>
      <c r="H126" s="2">
        <v>90.48</v>
      </c>
      <c r="I126" s="2">
        <v>0</v>
      </c>
      <c r="J126" s="2">
        <v>0.02</v>
      </c>
      <c r="K126" s="2">
        <v>0</v>
      </c>
      <c r="L126" s="2">
        <v>0</v>
      </c>
      <c r="M126" s="2">
        <v>5.4</v>
      </c>
      <c r="N126" s="2">
        <v>8.24</v>
      </c>
      <c r="O126" s="2">
        <v>4.4000000000000004</v>
      </c>
      <c r="P126" s="2">
        <v>0.88</v>
      </c>
    </row>
    <row r="127" spans="1:16" ht="12" customHeight="1" x14ac:dyDescent="0.25">
      <c r="A127" s="26">
        <v>1</v>
      </c>
      <c r="B127" s="52" t="s">
        <v>81</v>
      </c>
      <c r="C127" s="52"/>
      <c r="D127" s="39">
        <v>30</v>
      </c>
      <c r="E127" s="2">
        <v>2.46</v>
      </c>
      <c r="F127" s="2">
        <v>0.64</v>
      </c>
      <c r="G127" s="2">
        <v>14.58</v>
      </c>
      <c r="H127" s="2">
        <v>76.5</v>
      </c>
      <c r="I127" s="2">
        <v>0.05</v>
      </c>
      <c r="J127" s="2">
        <v>1.2E-2</v>
      </c>
      <c r="K127" s="2">
        <v>0</v>
      </c>
      <c r="L127" s="2">
        <v>0.35</v>
      </c>
      <c r="M127" s="2">
        <v>8.98</v>
      </c>
      <c r="N127" s="2">
        <v>41.34</v>
      </c>
      <c r="O127" s="2">
        <v>9.76</v>
      </c>
      <c r="P127" s="2">
        <v>1.22</v>
      </c>
    </row>
    <row r="128" spans="1:16" ht="12" customHeight="1" x14ac:dyDescent="0.25">
      <c r="A128" s="2"/>
      <c r="B128" s="81"/>
      <c r="C128" s="82"/>
      <c r="D128" s="39"/>
      <c r="E128" s="2"/>
      <c r="F128" s="2"/>
      <c r="G128" s="2"/>
      <c r="H128" s="2"/>
      <c r="I128" s="2">
        <v>0.14000000000000001</v>
      </c>
      <c r="J128" s="2">
        <v>0.01</v>
      </c>
      <c r="K128" s="4">
        <v>0</v>
      </c>
      <c r="L128" s="2">
        <v>0.54</v>
      </c>
      <c r="M128" s="2">
        <v>27.1</v>
      </c>
      <c r="N128" s="2">
        <v>21</v>
      </c>
      <c r="O128" s="2">
        <v>10.68</v>
      </c>
      <c r="P128" s="2">
        <v>0.9</v>
      </c>
    </row>
    <row r="129" spans="1:16" ht="12" customHeight="1" x14ac:dyDescent="0.25">
      <c r="A129" s="53" t="s">
        <v>31</v>
      </c>
      <c r="B129" s="53"/>
      <c r="C129" s="53"/>
      <c r="D129" s="54"/>
      <c r="E129" s="2">
        <f t="shared" ref="E129:G129" si="20">E122+E126+E127+E128+E123+E124+E125</f>
        <v>57.589999999999996</v>
      </c>
      <c r="F129" s="2">
        <f t="shared" si="20"/>
        <v>76.42</v>
      </c>
      <c r="G129" s="2">
        <f t="shared" si="20"/>
        <v>177.78</v>
      </c>
      <c r="H129" s="2">
        <f>H122+H126+H127+H128+H123+H124+H125</f>
        <v>1297.73</v>
      </c>
      <c r="I129" s="2">
        <f t="shared" ref="I129:P129" si="21">I122+I126+I127+I128</f>
        <v>0.49</v>
      </c>
      <c r="J129" s="2">
        <f t="shared" si="21"/>
        <v>10.241999999999999</v>
      </c>
      <c r="K129" s="2">
        <f t="shared" si="21"/>
        <v>35.200000000000003</v>
      </c>
      <c r="L129" s="2">
        <f t="shared" si="21"/>
        <v>1.29</v>
      </c>
      <c r="M129" s="2">
        <f t="shared" si="21"/>
        <v>70.47999999999999</v>
      </c>
      <c r="N129" s="2">
        <f t="shared" si="21"/>
        <v>207.58</v>
      </c>
      <c r="O129" s="2">
        <f t="shared" si="21"/>
        <v>56.94</v>
      </c>
      <c r="P129" s="2">
        <f t="shared" si="21"/>
        <v>16.3</v>
      </c>
    </row>
    <row r="130" spans="1:16" ht="12" customHeight="1" x14ac:dyDescent="0.25">
      <c r="A130" s="53" t="s">
        <v>32</v>
      </c>
      <c r="B130" s="53"/>
      <c r="C130" s="53"/>
      <c r="D130" s="53"/>
      <c r="E130" s="2">
        <f t="shared" ref="E130:P130" si="22">E129+E120</f>
        <v>85.179999999999993</v>
      </c>
      <c r="F130" s="2">
        <f t="shared" si="22"/>
        <v>114.97</v>
      </c>
      <c r="G130" s="2">
        <f t="shared" si="22"/>
        <v>263.60000000000002</v>
      </c>
      <c r="H130" s="2">
        <f t="shared" si="22"/>
        <v>1931.69</v>
      </c>
      <c r="I130" s="2" t="e">
        <f t="shared" si="22"/>
        <v>#REF!</v>
      </c>
      <c r="J130" s="2" t="e">
        <f t="shared" si="22"/>
        <v>#REF!</v>
      </c>
      <c r="K130" s="2" t="e">
        <f t="shared" si="22"/>
        <v>#REF!</v>
      </c>
      <c r="L130" s="2" t="e">
        <f t="shared" si="22"/>
        <v>#REF!</v>
      </c>
      <c r="M130" s="2" t="e">
        <f t="shared" si="22"/>
        <v>#REF!</v>
      </c>
      <c r="N130" s="2" t="e">
        <f t="shared" si="22"/>
        <v>#REF!</v>
      </c>
      <c r="O130" s="2" t="e">
        <f t="shared" si="22"/>
        <v>#REF!</v>
      </c>
      <c r="P130" s="2" t="e">
        <f t="shared" si="22"/>
        <v>#REF!</v>
      </c>
    </row>
    <row r="131" spans="1:16" ht="12" customHeight="1" x14ac:dyDescent="0.25">
      <c r="A131" s="14"/>
      <c r="B131" s="14"/>
      <c r="C131" s="14"/>
      <c r="D131" s="14"/>
      <c r="E131" s="14" t="s">
        <v>96</v>
      </c>
      <c r="F131" s="14"/>
      <c r="G131" s="14"/>
      <c r="H131" s="14"/>
      <c r="I131" s="14"/>
      <c r="J131" s="14"/>
      <c r="K131" s="68" t="s">
        <v>33</v>
      </c>
      <c r="L131" s="68"/>
      <c r="M131" s="68"/>
      <c r="N131" s="68"/>
      <c r="O131" s="68"/>
      <c r="P131" s="68"/>
    </row>
    <row r="132" spans="1:16" ht="12" customHeight="1" x14ac:dyDescent="0.25">
      <c r="A132" s="69" t="s">
        <v>46</v>
      </c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</row>
    <row r="133" spans="1:16" ht="12" customHeight="1" x14ac:dyDescent="0.25">
      <c r="A133" s="13" t="s">
        <v>98</v>
      </c>
      <c r="B133" s="14"/>
      <c r="C133" s="14"/>
      <c r="D133" s="36"/>
      <c r="E133" s="35" t="s">
        <v>1</v>
      </c>
      <c r="F133" s="70" t="s">
        <v>2</v>
      </c>
      <c r="G133" s="71"/>
      <c r="H133" s="71"/>
      <c r="I133" s="61" t="s">
        <v>3</v>
      </c>
      <c r="J133" s="61"/>
      <c r="K133" s="76" t="s">
        <v>4</v>
      </c>
      <c r="L133" s="76"/>
      <c r="M133" s="76"/>
      <c r="N133" s="76"/>
      <c r="O133" s="76"/>
      <c r="P133" s="76"/>
    </row>
    <row r="134" spans="1:16" ht="12" customHeight="1" x14ac:dyDescent="0.25">
      <c r="A134" s="35" t="s">
        <v>3</v>
      </c>
      <c r="B134" s="34" t="s">
        <v>4</v>
      </c>
      <c r="C134" s="14"/>
      <c r="D134" s="60" t="s">
        <v>5</v>
      </c>
      <c r="E134" s="60"/>
      <c r="F134" s="37">
        <v>2</v>
      </c>
      <c r="G134" s="14"/>
      <c r="H134" s="36"/>
      <c r="I134" s="61" t="s">
        <v>7</v>
      </c>
      <c r="J134" s="61"/>
      <c r="K134" s="62" t="s">
        <v>67</v>
      </c>
      <c r="L134" s="62"/>
      <c r="M134" s="62"/>
      <c r="N134" s="62"/>
      <c r="O134" s="62"/>
      <c r="P134" s="62"/>
    </row>
    <row r="135" spans="1:16" ht="12" customHeight="1" x14ac:dyDescent="0.25">
      <c r="A135" s="64" t="s">
        <v>9</v>
      </c>
      <c r="B135" s="64" t="s">
        <v>10</v>
      </c>
      <c r="C135" s="64"/>
      <c r="D135" s="64" t="s">
        <v>11</v>
      </c>
      <c r="E135" s="63" t="s">
        <v>12</v>
      </c>
      <c r="F135" s="63"/>
      <c r="G135" s="63"/>
      <c r="H135" s="64" t="s">
        <v>13</v>
      </c>
      <c r="I135" s="63" t="s">
        <v>14</v>
      </c>
      <c r="J135" s="63"/>
      <c r="K135" s="63"/>
      <c r="L135" s="63"/>
      <c r="M135" s="63" t="s">
        <v>15</v>
      </c>
      <c r="N135" s="63"/>
      <c r="O135" s="63"/>
      <c r="P135" s="63"/>
    </row>
    <row r="136" spans="1:16" ht="12" customHeight="1" x14ac:dyDescent="0.25">
      <c r="A136" s="65"/>
      <c r="B136" s="66"/>
      <c r="C136" s="67"/>
      <c r="D136" s="65"/>
      <c r="E136" s="32" t="s">
        <v>16</v>
      </c>
      <c r="F136" s="32" t="s">
        <v>17</v>
      </c>
      <c r="G136" s="32" t="s">
        <v>18</v>
      </c>
      <c r="H136" s="65"/>
      <c r="I136" s="32" t="s">
        <v>19</v>
      </c>
      <c r="J136" s="32" t="s">
        <v>20</v>
      </c>
      <c r="K136" s="32" t="s">
        <v>21</v>
      </c>
      <c r="L136" s="32" t="s">
        <v>22</v>
      </c>
      <c r="M136" s="32" t="s">
        <v>23</v>
      </c>
      <c r="N136" s="32" t="s">
        <v>24</v>
      </c>
      <c r="O136" s="32" t="s">
        <v>25</v>
      </c>
      <c r="P136" s="32" t="s">
        <v>26</v>
      </c>
    </row>
    <row r="137" spans="1:16" ht="12" customHeight="1" x14ac:dyDescent="0.25">
      <c r="A137" s="33">
        <v>1</v>
      </c>
      <c r="B137" s="55">
        <v>2</v>
      </c>
      <c r="C137" s="55"/>
      <c r="D137" s="33">
        <v>3</v>
      </c>
      <c r="E137" s="33">
        <v>4</v>
      </c>
      <c r="F137" s="33">
        <v>5</v>
      </c>
      <c r="G137" s="33">
        <v>6</v>
      </c>
      <c r="H137" s="33">
        <v>7</v>
      </c>
      <c r="I137" s="33">
        <v>8</v>
      </c>
      <c r="J137" s="33">
        <v>9</v>
      </c>
      <c r="K137" s="33">
        <v>10</v>
      </c>
      <c r="L137" s="33">
        <v>11</v>
      </c>
      <c r="M137" s="33">
        <v>12</v>
      </c>
      <c r="N137" s="33">
        <v>13</v>
      </c>
      <c r="O137" s="33">
        <v>14</v>
      </c>
      <c r="P137" s="33">
        <v>15</v>
      </c>
    </row>
    <row r="138" spans="1:16" ht="12" customHeight="1" x14ac:dyDescent="0.25">
      <c r="A138" s="56" t="s">
        <v>27</v>
      </c>
      <c r="B138" s="56"/>
      <c r="C138" s="56"/>
      <c r="D138" s="57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1:16" ht="12" customHeight="1" x14ac:dyDescent="0.25">
      <c r="A139" s="26">
        <v>1</v>
      </c>
      <c r="B139" s="52" t="s">
        <v>87</v>
      </c>
      <c r="C139" s="52"/>
      <c r="D139" s="27">
        <v>50</v>
      </c>
      <c r="E139" s="2">
        <v>6</v>
      </c>
      <c r="F139" s="2">
        <v>8.5</v>
      </c>
      <c r="G139" s="2">
        <v>8.3000000000000007</v>
      </c>
      <c r="H139" s="2">
        <v>79.400000000000006</v>
      </c>
      <c r="I139" s="2">
        <v>3.0000000000000001E-3</v>
      </c>
      <c r="J139" s="2">
        <v>0.28000000000000003</v>
      </c>
      <c r="K139" s="2">
        <v>0.04</v>
      </c>
      <c r="L139" s="2">
        <v>0.1</v>
      </c>
      <c r="M139" s="2">
        <v>1.8</v>
      </c>
      <c r="N139" s="2">
        <v>2.6</v>
      </c>
      <c r="O139" s="2">
        <v>1.9</v>
      </c>
      <c r="P139" s="2">
        <v>0.05</v>
      </c>
    </row>
    <row r="140" spans="1:16" ht="12" customHeight="1" x14ac:dyDescent="0.25">
      <c r="A140" s="26">
        <v>262</v>
      </c>
      <c r="B140" s="52" t="s">
        <v>82</v>
      </c>
      <c r="C140" s="52"/>
      <c r="D140" s="39">
        <v>260</v>
      </c>
      <c r="E140" s="2">
        <v>12.53</v>
      </c>
      <c r="F140" s="2">
        <v>14.08</v>
      </c>
      <c r="G140" s="2">
        <v>39.65</v>
      </c>
      <c r="H140" s="2">
        <v>479.05</v>
      </c>
      <c r="I140" s="4">
        <v>0</v>
      </c>
      <c r="J140" s="2">
        <v>0.2</v>
      </c>
      <c r="K140" s="4">
        <v>0</v>
      </c>
      <c r="L140" s="2">
        <v>0.01</v>
      </c>
      <c r="M140" s="2">
        <v>13.15</v>
      </c>
      <c r="N140" s="2">
        <v>18.02</v>
      </c>
      <c r="O140" s="2">
        <v>9.64</v>
      </c>
      <c r="P140" s="2">
        <v>1.73</v>
      </c>
    </row>
    <row r="141" spans="1:16" ht="12" customHeight="1" x14ac:dyDescent="0.25">
      <c r="A141" s="26">
        <v>588</v>
      </c>
      <c r="B141" s="52" t="s">
        <v>36</v>
      </c>
      <c r="C141" s="52"/>
      <c r="D141" s="39">
        <v>200</v>
      </c>
      <c r="E141" s="2">
        <v>0.44</v>
      </c>
      <c r="F141" s="4">
        <v>0</v>
      </c>
      <c r="G141" s="2">
        <v>48.88</v>
      </c>
      <c r="H141" s="2">
        <v>195.6</v>
      </c>
      <c r="I141" s="2">
        <v>0.05</v>
      </c>
      <c r="J141" s="2">
        <v>1.2E-2</v>
      </c>
      <c r="K141" s="2">
        <v>0</v>
      </c>
      <c r="L141" s="2">
        <v>0.35</v>
      </c>
      <c r="M141" s="2">
        <v>8.98</v>
      </c>
      <c r="N141" s="2">
        <v>41.34</v>
      </c>
      <c r="O141" s="2">
        <v>9.76</v>
      </c>
      <c r="P141" s="2">
        <v>1.22</v>
      </c>
    </row>
    <row r="142" spans="1:16" ht="12" customHeight="1" x14ac:dyDescent="0.25">
      <c r="A142" s="53" t="s">
        <v>28</v>
      </c>
      <c r="B142" s="53"/>
      <c r="C142" s="53"/>
      <c r="D142" s="54"/>
      <c r="E142" s="2">
        <f>E139+E140+E141</f>
        <v>18.970000000000002</v>
      </c>
      <c r="F142" s="2">
        <f t="shared" ref="F142:H142" si="23">F139+F140+F141</f>
        <v>22.58</v>
      </c>
      <c r="G142" s="2">
        <f t="shared" si="23"/>
        <v>96.830000000000013</v>
      </c>
      <c r="H142" s="2">
        <f t="shared" si="23"/>
        <v>754.05000000000007</v>
      </c>
      <c r="I142" s="2" t="e">
        <f>I139+I140+I141+#REF!</f>
        <v>#REF!</v>
      </c>
      <c r="J142" s="2" t="e">
        <f>J139+J140+J141+#REF!</f>
        <v>#REF!</v>
      </c>
      <c r="K142" s="2" t="e">
        <f>K139+K140+K141+#REF!</f>
        <v>#REF!</v>
      </c>
      <c r="L142" s="2" t="e">
        <f>L139+L140+L141+#REF!</f>
        <v>#REF!</v>
      </c>
      <c r="M142" s="2" t="e">
        <f>M139+M140+M141+#REF!</f>
        <v>#REF!</v>
      </c>
      <c r="N142" s="2" t="e">
        <f>N139+N140+N141+#REF!</f>
        <v>#REF!</v>
      </c>
      <c r="O142" s="2" t="e">
        <f>O139+O140+O141+#REF!</f>
        <v>#REF!</v>
      </c>
      <c r="P142" s="2" t="e">
        <f>P139+P140+P141+#REF!</f>
        <v>#REF!</v>
      </c>
    </row>
    <row r="143" spans="1:16" ht="12" customHeight="1" x14ac:dyDescent="0.25">
      <c r="A143" s="56" t="s">
        <v>29</v>
      </c>
      <c r="B143" s="56"/>
      <c r="C143" s="56"/>
      <c r="D143" s="57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1:16" ht="12" customHeight="1" x14ac:dyDescent="0.25">
      <c r="A144" s="26" t="s">
        <v>95</v>
      </c>
      <c r="B144" s="52" t="s">
        <v>63</v>
      </c>
      <c r="C144" s="52"/>
      <c r="D144" s="39">
        <v>60</v>
      </c>
      <c r="E144" s="2">
        <v>2.16</v>
      </c>
      <c r="F144" s="2">
        <v>0.06</v>
      </c>
      <c r="G144" s="2">
        <v>5.9</v>
      </c>
      <c r="H144" s="2">
        <v>33</v>
      </c>
      <c r="I144" s="2">
        <v>2.68</v>
      </c>
      <c r="J144" s="2">
        <v>25.19</v>
      </c>
      <c r="K144" s="2">
        <v>9.4700000000000006</v>
      </c>
      <c r="L144" s="2">
        <v>1.02</v>
      </c>
      <c r="M144" s="2">
        <v>28.2</v>
      </c>
      <c r="N144" s="2">
        <v>251.53</v>
      </c>
      <c r="O144" s="2">
        <v>25.65</v>
      </c>
      <c r="P144" s="2">
        <v>8.7899999999999991</v>
      </c>
    </row>
    <row r="145" spans="1:16" ht="12" customHeight="1" x14ac:dyDescent="0.25">
      <c r="A145" s="26">
        <v>138</v>
      </c>
      <c r="B145" s="52" t="s">
        <v>72</v>
      </c>
      <c r="C145" s="52"/>
      <c r="D145" s="39">
        <v>250</v>
      </c>
      <c r="E145" s="2">
        <v>23.66</v>
      </c>
      <c r="F145" s="2">
        <v>28.52</v>
      </c>
      <c r="G145" s="2">
        <v>44.32</v>
      </c>
      <c r="H145" s="2">
        <v>323.88</v>
      </c>
      <c r="I145" s="2"/>
      <c r="J145" s="2"/>
      <c r="K145" s="2"/>
      <c r="L145" s="2"/>
      <c r="M145" s="2"/>
      <c r="N145" s="2"/>
      <c r="O145" s="2"/>
      <c r="P145" s="2"/>
    </row>
    <row r="146" spans="1:16" ht="12" customHeight="1" x14ac:dyDescent="0.25">
      <c r="A146" s="26">
        <v>633</v>
      </c>
      <c r="B146" s="52" t="s">
        <v>116</v>
      </c>
      <c r="C146" s="52"/>
      <c r="D146" s="41">
        <v>140</v>
      </c>
      <c r="E146" s="2">
        <v>32.32</v>
      </c>
      <c r="F146" s="2">
        <v>33.619999999999997</v>
      </c>
      <c r="G146" s="2">
        <v>46.98</v>
      </c>
      <c r="H146" s="2">
        <v>497.91</v>
      </c>
      <c r="I146" s="2"/>
      <c r="J146" s="2"/>
      <c r="K146" s="2"/>
      <c r="L146" s="2"/>
      <c r="M146" s="2"/>
      <c r="N146" s="2"/>
      <c r="O146" s="2"/>
      <c r="P146" s="2"/>
    </row>
    <row r="147" spans="1:16" ht="12" customHeight="1" x14ac:dyDescent="0.25">
      <c r="A147" s="26">
        <v>469</v>
      </c>
      <c r="B147" s="52" t="s">
        <v>30</v>
      </c>
      <c r="C147" s="52"/>
      <c r="D147" s="39">
        <v>180</v>
      </c>
      <c r="E147" s="2">
        <v>18.399999999999999</v>
      </c>
      <c r="F147" s="2">
        <v>19.5</v>
      </c>
      <c r="G147" s="2">
        <v>36.6</v>
      </c>
      <c r="H147" s="2">
        <v>320.8</v>
      </c>
      <c r="I147" s="2">
        <v>1.54</v>
      </c>
      <c r="J147" s="2">
        <v>1.27</v>
      </c>
      <c r="K147" s="2">
        <v>50.63</v>
      </c>
      <c r="L147" s="2">
        <v>1.1299999999999999</v>
      </c>
      <c r="M147" s="2">
        <v>27.23</v>
      </c>
      <c r="N147" s="2">
        <v>378.41</v>
      </c>
      <c r="O147" s="2">
        <v>252</v>
      </c>
      <c r="P147" s="2">
        <v>8.4600000000000009</v>
      </c>
    </row>
    <row r="148" spans="1:16" ht="12" customHeight="1" x14ac:dyDescent="0.25">
      <c r="A148" s="26">
        <v>628</v>
      </c>
      <c r="B148" s="52" t="s">
        <v>86</v>
      </c>
      <c r="C148" s="52"/>
      <c r="D148" s="39">
        <v>215</v>
      </c>
      <c r="E148" s="2">
        <v>0.4</v>
      </c>
      <c r="F148" s="2">
        <v>0</v>
      </c>
      <c r="G148" s="2">
        <v>25.02</v>
      </c>
      <c r="H148" s="2">
        <v>93</v>
      </c>
      <c r="I148" s="4">
        <v>0</v>
      </c>
      <c r="J148" s="2">
        <v>0.2</v>
      </c>
      <c r="K148" s="4">
        <v>0</v>
      </c>
      <c r="L148" s="2">
        <v>0.01</v>
      </c>
      <c r="M148" s="2">
        <v>13.15</v>
      </c>
      <c r="N148" s="2">
        <v>18.02</v>
      </c>
      <c r="O148" s="2">
        <v>9.64</v>
      </c>
      <c r="P148" s="2">
        <v>1.73</v>
      </c>
    </row>
    <row r="149" spans="1:16" ht="12" customHeight="1" x14ac:dyDescent="0.25">
      <c r="A149" s="26">
        <v>1</v>
      </c>
      <c r="B149" s="52" t="s">
        <v>101</v>
      </c>
      <c r="C149" s="52"/>
      <c r="D149" s="39">
        <v>30</v>
      </c>
      <c r="E149" s="2">
        <v>2.1800000000000002</v>
      </c>
      <c r="F149" s="2">
        <v>0.43</v>
      </c>
      <c r="G149" s="2">
        <v>19.27</v>
      </c>
      <c r="H149" s="2">
        <v>90.48</v>
      </c>
      <c r="I149" s="2">
        <v>0.05</v>
      </c>
      <c r="J149" s="2">
        <v>1.2E-2</v>
      </c>
      <c r="K149" s="2">
        <v>0</v>
      </c>
      <c r="L149" s="2">
        <v>0.35</v>
      </c>
      <c r="M149" s="2">
        <v>8.98</v>
      </c>
      <c r="N149" s="2">
        <v>41.34</v>
      </c>
      <c r="O149" s="2">
        <v>9.76</v>
      </c>
      <c r="P149" s="2">
        <v>1.22</v>
      </c>
    </row>
    <row r="150" spans="1:16" ht="12" customHeight="1" x14ac:dyDescent="0.25">
      <c r="A150" s="26">
        <v>1</v>
      </c>
      <c r="B150" s="52" t="s">
        <v>81</v>
      </c>
      <c r="C150" s="52"/>
      <c r="D150" s="39">
        <v>30</v>
      </c>
      <c r="E150" s="2">
        <v>2.46</v>
      </c>
      <c r="F150" s="2">
        <v>0.64</v>
      </c>
      <c r="G150" s="2">
        <v>14.58</v>
      </c>
      <c r="H150" s="2">
        <v>76.5</v>
      </c>
      <c r="I150" s="2">
        <v>0.14000000000000001</v>
      </c>
      <c r="J150" s="2">
        <v>0.01</v>
      </c>
      <c r="K150" s="4">
        <v>0</v>
      </c>
      <c r="L150" s="2">
        <v>0.54</v>
      </c>
      <c r="M150" s="2">
        <v>27.1</v>
      </c>
      <c r="N150" s="2">
        <v>21</v>
      </c>
      <c r="O150" s="2">
        <v>10.68</v>
      </c>
      <c r="P150" s="2">
        <v>0.9</v>
      </c>
    </row>
    <row r="151" spans="1:16" ht="12" customHeight="1" x14ac:dyDescent="0.25">
      <c r="A151" s="53" t="s">
        <v>31</v>
      </c>
      <c r="B151" s="53"/>
      <c r="C151" s="53"/>
      <c r="D151" s="54"/>
      <c r="E151" s="2">
        <f>E144+E148+E149+E150+E147+E145+E146</f>
        <v>81.58</v>
      </c>
      <c r="F151" s="2">
        <f t="shared" ref="F151:H151" si="24">F144+F148+F149+F150+F147+F145+F146</f>
        <v>82.77</v>
      </c>
      <c r="G151" s="2">
        <f t="shared" si="24"/>
        <v>192.67</v>
      </c>
      <c r="H151" s="2">
        <f t="shared" si="24"/>
        <v>1435.57</v>
      </c>
      <c r="I151" s="2">
        <f t="shared" ref="I151:P151" si="25">I144+I148+I149+I150+I147</f>
        <v>4.41</v>
      </c>
      <c r="J151" s="2">
        <f t="shared" si="25"/>
        <v>26.682000000000002</v>
      </c>
      <c r="K151" s="2">
        <f t="shared" si="25"/>
        <v>60.1</v>
      </c>
      <c r="L151" s="2">
        <f t="shared" si="25"/>
        <v>3.05</v>
      </c>
      <c r="M151" s="2">
        <f t="shared" si="25"/>
        <v>104.66000000000001</v>
      </c>
      <c r="N151" s="2">
        <f t="shared" si="25"/>
        <v>710.3</v>
      </c>
      <c r="O151" s="2">
        <f t="shared" si="25"/>
        <v>307.73</v>
      </c>
      <c r="P151" s="2">
        <f t="shared" si="25"/>
        <v>21.1</v>
      </c>
    </row>
    <row r="152" spans="1:16" ht="12" customHeight="1" x14ac:dyDescent="0.25">
      <c r="A152" s="53" t="s">
        <v>32</v>
      </c>
      <c r="B152" s="53"/>
      <c r="C152" s="53"/>
      <c r="D152" s="53"/>
      <c r="E152" s="2">
        <f t="shared" ref="E152:P152" si="26">E142+E151</f>
        <v>100.55</v>
      </c>
      <c r="F152" s="2">
        <f t="shared" si="26"/>
        <v>105.35</v>
      </c>
      <c r="G152" s="2">
        <f t="shared" si="26"/>
        <v>289.5</v>
      </c>
      <c r="H152" s="2">
        <f t="shared" si="26"/>
        <v>2189.62</v>
      </c>
      <c r="I152" s="2" t="e">
        <f t="shared" si="26"/>
        <v>#REF!</v>
      </c>
      <c r="J152" s="2" t="e">
        <f t="shared" si="26"/>
        <v>#REF!</v>
      </c>
      <c r="K152" s="2" t="e">
        <f t="shared" si="26"/>
        <v>#REF!</v>
      </c>
      <c r="L152" s="2" t="e">
        <f t="shared" si="26"/>
        <v>#REF!</v>
      </c>
      <c r="M152" s="2" t="e">
        <f t="shared" si="26"/>
        <v>#REF!</v>
      </c>
      <c r="N152" s="2" t="e">
        <f t="shared" si="26"/>
        <v>#REF!</v>
      </c>
      <c r="O152" s="2" t="e">
        <f t="shared" si="26"/>
        <v>#REF!</v>
      </c>
      <c r="P152" s="2" t="e">
        <f t="shared" si="26"/>
        <v>#REF!</v>
      </c>
    </row>
    <row r="153" spans="1:16" ht="12" customHeight="1" x14ac:dyDescent="0.25">
      <c r="A153" s="14"/>
      <c r="B153" s="14"/>
      <c r="C153" s="14"/>
      <c r="D153" s="14"/>
      <c r="E153" s="14" t="s">
        <v>96</v>
      </c>
      <c r="F153" s="14"/>
      <c r="G153" s="14"/>
      <c r="H153" s="14"/>
      <c r="I153" s="14"/>
      <c r="J153" s="14"/>
      <c r="K153" s="68" t="s">
        <v>33</v>
      </c>
      <c r="L153" s="68"/>
      <c r="M153" s="68"/>
      <c r="N153" s="68"/>
      <c r="O153" s="68"/>
      <c r="P153" s="68"/>
    </row>
    <row r="154" spans="1:16" ht="12" customHeight="1" x14ac:dyDescent="0.25">
      <c r="A154" s="69" t="s">
        <v>47</v>
      </c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</row>
    <row r="155" spans="1:16" ht="12" customHeight="1" x14ac:dyDescent="0.25">
      <c r="A155" s="13" t="s">
        <v>98</v>
      </c>
      <c r="B155" s="14"/>
      <c r="C155" s="14"/>
      <c r="D155" s="36"/>
      <c r="E155" s="35" t="s">
        <v>1</v>
      </c>
      <c r="F155" s="70" t="s">
        <v>35</v>
      </c>
      <c r="G155" s="71"/>
      <c r="H155" s="71"/>
      <c r="I155" s="61" t="s">
        <v>3</v>
      </c>
      <c r="J155" s="61"/>
      <c r="K155" s="76" t="s">
        <v>4</v>
      </c>
      <c r="L155" s="76"/>
      <c r="M155" s="76"/>
      <c r="N155" s="76"/>
      <c r="O155" s="76"/>
      <c r="P155" s="76"/>
    </row>
    <row r="156" spans="1:16" ht="12" customHeight="1" x14ac:dyDescent="0.25">
      <c r="A156" s="35" t="s">
        <v>3</v>
      </c>
      <c r="B156" s="34" t="s">
        <v>4</v>
      </c>
      <c r="C156" s="14"/>
      <c r="D156" s="60" t="s">
        <v>5</v>
      </c>
      <c r="E156" s="60"/>
      <c r="F156" s="37">
        <v>2</v>
      </c>
      <c r="G156" s="14"/>
      <c r="H156" s="36"/>
      <c r="I156" s="61" t="s">
        <v>7</v>
      </c>
      <c r="J156" s="61"/>
      <c r="K156" s="62" t="s">
        <v>67</v>
      </c>
      <c r="L156" s="62"/>
      <c r="M156" s="62"/>
      <c r="N156" s="62"/>
      <c r="O156" s="62"/>
      <c r="P156" s="62"/>
    </row>
    <row r="157" spans="1:16" ht="12" customHeight="1" x14ac:dyDescent="0.25">
      <c r="A157" s="64" t="s">
        <v>9</v>
      </c>
      <c r="B157" s="64" t="s">
        <v>10</v>
      </c>
      <c r="C157" s="64"/>
      <c r="D157" s="64" t="s">
        <v>11</v>
      </c>
      <c r="E157" s="63" t="s">
        <v>12</v>
      </c>
      <c r="F157" s="63"/>
      <c r="G157" s="63"/>
      <c r="H157" s="64" t="s">
        <v>13</v>
      </c>
      <c r="I157" s="63" t="s">
        <v>14</v>
      </c>
      <c r="J157" s="63"/>
      <c r="K157" s="63"/>
      <c r="L157" s="63"/>
      <c r="M157" s="63" t="s">
        <v>15</v>
      </c>
      <c r="N157" s="63"/>
      <c r="O157" s="63"/>
      <c r="P157" s="63"/>
    </row>
    <row r="158" spans="1:16" ht="12" customHeight="1" x14ac:dyDescent="0.25">
      <c r="A158" s="65"/>
      <c r="B158" s="66"/>
      <c r="C158" s="67"/>
      <c r="D158" s="65"/>
      <c r="E158" s="32" t="s">
        <v>16</v>
      </c>
      <c r="F158" s="32" t="s">
        <v>17</v>
      </c>
      <c r="G158" s="32" t="s">
        <v>18</v>
      </c>
      <c r="H158" s="65"/>
      <c r="I158" s="32" t="s">
        <v>19</v>
      </c>
      <c r="J158" s="32" t="s">
        <v>20</v>
      </c>
      <c r="K158" s="32" t="s">
        <v>21</v>
      </c>
      <c r="L158" s="32" t="s">
        <v>22</v>
      </c>
      <c r="M158" s="32" t="s">
        <v>23</v>
      </c>
      <c r="N158" s="32" t="s">
        <v>24</v>
      </c>
      <c r="O158" s="32" t="s">
        <v>25</v>
      </c>
      <c r="P158" s="32" t="s">
        <v>26</v>
      </c>
    </row>
    <row r="159" spans="1:16" ht="12" customHeight="1" x14ac:dyDescent="0.25">
      <c r="A159" s="33">
        <v>1</v>
      </c>
      <c r="B159" s="55">
        <v>2</v>
      </c>
      <c r="C159" s="55"/>
      <c r="D159" s="33">
        <v>3</v>
      </c>
      <c r="E159" s="33">
        <v>4</v>
      </c>
      <c r="F159" s="33">
        <v>5</v>
      </c>
      <c r="G159" s="33">
        <v>6</v>
      </c>
      <c r="H159" s="33">
        <v>7</v>
      </c>
      <c r="I159" s="33">
        <v>8</v>
      </c>
      <c r="J159" s="33">
        <v>9</v>
      </c>
      <c r="K159" s="33">
        <v>10</v>
      </c>
      <c r="L159" s="33">
        <v>11</v>
      </c>
      <c r="M159" s="33">
        <v>12</v>
      </c>
      <c r="N159" s="33">
        <v>13</v>
      </c>
      <c r="O159" s="33">
        <v>14</v>
      </c>
      <c r="P159" s="33">
        <v>15</v>
      </c>
    </row>
    <row r="160" spans="1:16" ht="12" customHeight="1" x14ac:dyDescent="0.25">
      <c r="A160" s="56" t="s">
        <v>27</v>
      </c>
      <c r="B160" s="56"/>
      <c r="C160" s="56"/>
      <c r="D160" s="57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</row>
    <row r="161" spans="1:16" ht="12" customHeight="1" x14ac:dyDescent="0.25">
      <c r="A161" s="26">
        <v>2</v>
      </c>
      <c r="B161" s="52" t="s">
        <v>78</v>
      </c>
      <c r="C161" s="52"/>
      <c r="D161" s="39">
        <v>55</v>
      </c>
      <c r="E161" s="2">
        <v>2.56</v>
      </c>
      <c r="F161" s="2">
        <v>5.8</v>
      </c>
      <c r="G161" s="2">
        <v>28.8</v>
      </c>
      <c r="H161" s="2">
        <v>93.5</v>
      </c>
      <c r="I161" s="4">
        <v>0.04</v>
      </c>
      <c r="J161" s="4">
        <v>0.33</v>
      </c>
      <c r="K161" s="4">
        <v>0.05</v>
      </c>
      <c r="L161" s="4">
        <v>0</v>
      </c>
      <c r="M161" s="4">
        <v>98.6</v>
      </c>
      <c r="N161" s="4">
        <v>54.8</v>
      </c>
      <c r="O161" s="4">
        <v>5.8</v>
      </c>
      <c r="P161" s="4">
        <v>0.11</v>
      </c>
    </row>
    <row r="162" spans="1:16" ht="12" customHeight="1" x14ac:dyDescent="0.25">
      <c r="A162" s="26">
        <v>265</v>
      </c>
      <c r="B162" s="52" t="s">
        <v>73</v>
      </c>
      <c r="C162" s="52"/>
      <c r="D162" s="39">
        <v>220</v>
      </c>
      <c r="E162" s="2">
        <v>12.53</v>
      </c>
      <c r="F162" s="2">
        <v>24.08</v>
      </c>
      <c r="G162" s="2">
        <v>39.65</v>
      </c>
      <c r="H162" s="2">
        <v>509.05</v>
      </c>
      <c r="I162" s="2">
        <v>0</v>
      </c>
      <c r="J162" s="2">
        <v>0.02</v>
      </c>
      <c r="K162" s="2">
        <v>0</v>
      </c>
      <c r="L162" s="2">
        <v>0</v>
      </c>
      <c r="M162" s="2">
        <v>5.4</v>
      </c>
      <c r="N162" s="2">
        <v>8.24</v>
      </c>
      <c r="O162" s="2">
        <v>4.4000000000000004</v>
      </c>
      <c r="P162" s="2">
        <v>0.88</v>
      </c>
    </row>
    <row r="163" spans="1:16" ht="12" customHeight="1" x14ac:dyDescent="0.25">
      <c r="A163" s="26">
        <v>628</v>
      </c>
      <c r="B163" s="52" t="s">
        <v>86</v>
      </c>
      <c r="C163" s="52"/>
      <c r="D163" s="39">
        <v>215</v>
      </c>
      <c r="E163" s="2">
        <v>0.4</v>
      </c>
      <c r="F163" s="2">
        <v>0</v>
      </c>
      <c r="G163" s="2">
        <v>25.02</v>
      </c>
      <c r="H163" s="2">
        <v>93</v>
      </c>
      <c r="I163" s="2">
        <v>0.05</v>
      </c>
      <c r="J163" s="2">
        <v>1.2E-2</v>
      </c>
      <c r="K163" s="2">
        <v>0</v>
      </c>
      <c r="L163" s="2">
        <v>0.35</v>
      </c>
      <c r="M163" s="2">
        <v>8.98</v>
      </c>
      <c r="N163" s="2">
        <v>41.34</v>
      </c>
      <c r="O163" s="2">
        <v>9.76</v>
      </c>
      <c r="P163" s="2">
        <v>1.22</v>
      </c>
    </row>
    <row r="164" spans="1:16" ht="12" customHeight="1" x14ac:dyDescent="0.25">
      <c r="A164" s="53" t="s">
        <v>28</v>
      </c>
      <c r="B164" s="53"/>
      <c r="C164" s="53"/>
      <c r="D164" s="54"/>
      <c r="E164" s="4">
        <f>E161+E162+E163</f>
        <v>15.49</v>
      </c>
      <c r="F164" s="4">
        <f t="shared" ref="F164:H164" si="27">F161+F162+F163</f>
        <v>29.88</v>
      </c>
      <c r="G164" s="4">
        <f t="shared" si="27"/>
        <v>93.47</v>
      </c>
      <c r="H164" s="4">
        <f t="shared" si="27"/>
        <v>695.55</v>
      </c>
      <c r="I164" s="2" t="e">
        <f>I161+I162+I163+#REF!</f>
        <v>#REF!</v>
      </c>
      <c r="J164" s="2" t="e">
        <f>J161+J162+J163+#REF!</f>
        <v>#REF!</v>
      </c>
      <c r="K164" s="2" t="e">
        <f>K161+K162+K163+#REF!</f>
        <v>#REF!</v>
      </c>
      <c r="L164" s="2" t="e">
        <f>L161+L162+L163+#REF!</f>
        <v>#REF!</v>
      </c>
      <c r="M164" s="2" t="e">
        <f>M161+M162+M163+#REF!</f>
        <v>#REF!</v>
      </c>
      <c r="N164" s="2" t="e">
        <f>N161+N162+N163+#REF!</f>
        <v>#REF!</v>
      </c>
      <c r="O164" s="2" t="e">
        <f>O161+O162+O163+#REF!</f>
        <v>#REF!</v>
      </c>
      <c r="P164" s="2" t="e">
        <f>P161+P162+P163+#REF!</f>
        <v>#REF!</v>
      </c>
    </row>
    <row r="165" spans="1:16" ht="12" customHeight="1" x14ac:dyDescent="0.25">
      <c r="A165" s="56" t="s">
        <v>29</v>
      </c>
      <c r="B165" s="56"/>
      <c r="C165" s="56"/>
      <c r="D165" s="57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</row>
    <row r="166" spans="1:16" ht="12" customHeight="1" x14ac:dyDescent="0.25">
      <c r="A166" s="26"/>
      <c r="B166" s="52" t="s">
        <v>126</v>
      </c>
      <c r="C166" s="52"/>
      <c r="D166" s="44">
        <v>60</v>
      </c>
      <c r="E166" s="2">
        <v>0.2</v>
      </c>
      <c r="F166" s="2">
        <v>0</v>
      </c>
      <c r="G166" s="2">
        <v>7.2</v>
      </c>
      <c r="H166" s="2">
        <v>78.8</v>
      </c>
      <c r="I166" s="2">
        <v>0.06</v>
      </c>
      <c r="J166" s="2">
        <v>0.14000000000000001</v>
      </c>
      <c r="K166" s="2">
        <v>64.819999999999993</v>
      </c>
      <c r="L166" s="2">
        <v>0.42</v>
      </c>
      <c r="M166" s="2">
        <v>43.14</v>
      </c>
      <c r="N166" s="2">
        <v>130.11000000000001</v>
      </c>
      <c r="O166" s="2">
        <v>16.190000000000001</v>
      </c>
      <c r="P166" s="2">
        <v>1.1599999999999999</v>
      </c>
    </row>
    <row r="167" spans="1:16" ht="12" customHeight="1" x14ac:dyDescent="0.25">
      <c r="A167" s="31">
        <v>120</v>
      </c>
      <c r="B167" s="52" t="s">
        <v>105</v>
      </c>
      <c r="C167" s="52"/>
      <c r="D167" s="39">
        <v>260</v>
      </c>
      <c r="E167" s="2">
        <v>26.64</v>
      </c>
      <c r="F167" s="2">
        <v>16.18</v>
      </c>
      <c r="G167" s="2">
        <v>41.86</v>
      </c>
      <c r="H167" s="2">
        <v>373.18</v>
      </c>
      <c r="I167" s="2"/>
      <c r="J167" s="2"/>
      <c r="K167" s="2"/>
      <c r="L167" s="2"/>
      <c r="M167" s="2"/>
      <c r="N167" s="2"/>
      <c r="O167" s="2"/>
      <c r="P167" s="2"/>
    </row>
    <row r="168" spans="1:16" ht="12" customHeight="1" x14ac:dyDescent="0.25">
      <c r="A168" s="11">
        <v>446</v>
      </c>
      <c r="B168" s="52" t="s">
        <v>112</v>
      </c>
      <c r="C168" s="52"/>
      <c r="D168" s="39">
        <v>130</v>
      </c>
      <c r="E168" s="2">
        <v>28.17</v>
      </c>
      <c r="F168" s="2">
        <v>38.590000000000003</v>
      </c>
      <c r="G168" s="2">
        <v>50.02</v>
      </c>
      <c r="H168" s="2">
        <v>382.8</v>
      </c>
      <c r="I168" s="2"/>
      <c r="J168" s="2"/>
      <c r="K168" s="2"/>
      <c r="L168" s="2"/>
      <c r="M168" s="2"/>
      <c r="N168" s="2"/>
      <c r="O168" s="2"/>
      <c r="P168" s="2"/>
    </row>
    <row r="169" spans="1:16" ht="12" customHeight="1" x14ac:dyDescent="0.25">
      <c r="A169" s="26">
        <v>469</v>
      </c>
      <c r="B169" s="52" t="s">
        <v>84</v>
      </c>
      <c r="C169" s="52"/>
      <c r="D169" s="44">
        <v>180</v>
      </c>
      <c r="E169" s="2">
        <v>19.14</v>
      </c>
      <c r="F169" s="2">
        <v>15.53</v>
      </c>
      <c r="G169" s="2">
        <v>86.48</v>
      </c>
      <c r="H169" s="2">
        <v>321.41000000000003</v>
      </c>
      <c r="I169" s="2"/>
      <c r="J169" s="2"/>
      <c r="K169" s="2"/>
      <c r="L169" s="2"/>
      <c r="M169" s="2"/>
      <c r="N169" s="2"/>
      <c r="O169" s="2"/>
      <c r="P169" s="2"/>
    </row>
    <row r="170" spans="1:16" ht="12" customHeight="1" x14ac:dyDescent="0.25">
      <c r="A170" s="26">
        <v>591</v>
      </c>
      <c r="B170" s="52" t="s">
        <v>90</v>
      </c>
      <c r="C170" s="52"/>
      <c r="D170" s="39">
        <v>200</v>
      </c>
      <c r="E170" s="2">
        <v>0.92</v>
      </c>
      <c r="F170" s="2">
        <v>0</v>
      </c>
      <c r="G170" s="2">
        <v>42.08</v>
      </c>
      <c r="H170" s="2">
        <v>156.30000000000001</v>
      </c>
      <c r="I170" s="2">
        <v>0.37</v>
      </c>
      <c r="J170" s="2">
        <v>1.23</v>
      </c>
      <c r="K170" s="2">
        <v>0.1</v>
      </c>
      <c r="L170" s="2">
        <v>0.2</v>
      </c>
      <c r="M170" s="2">
        <v>86.29</v>
      </c>
      <c r="N170" s="2">
        <v>19.899999999999999</v>
      </c>
      <c r="O170" s="2">
        <v>26.5</v>
      </c>
      <c r="P170" s="2">
        <v>29.8</v>
      </c>
    </row>
    <row r="171" spans="1:16" ht="12" customHeight="1" x14ac:dyDescent="0.25">
      <c r="A171" s="11">
        <v>1</v>
      </c>
      <c r="B171" s="52" t="s">
        <v>101</v>
      </c>
      <c r="C171" s="52"/>
      <c r="D171" s="39">
        <v>30</v>
      </c>
      <c r="E171" s="2">
        <v>2.1800000000000002</v>
      </c>
      <c r="F171" s="2">
        <v>0.43</v>
      </c>
      <c r="G171" s="2">
        <v>19.27</v>
      </c>
      <c r="H171" s="2">
        <v>90.48</v>
      </c>
      <c r="I171" s="2">
        <v>0.05</v>
      </c>
      <c r="J171" s="2">
        <v>1.2E-2</v>
      </c>
      <c r="K171" s="2">
        <v>0</v>
      </c>
      <c r="L171" s="2">
        <v>0.35</v>
      </c>
      <c r="M171" s="2">
        <v>8.98</v>
      </c>
      <c r="N171" s="2">
        <v>41.34</v>
      </c>
      <c r="O171" s="2">
        <v>9.76</v>
      </c>
      <c r="P171" s="2">
        <v>1.22</v>
      </c>
    </row>
    <row r="172" spans="1:16" ht="12" customHeight="1" x14ac:dyDescent="0.25">
      <c r="A172" s="11">
        <v>1</v>
      </c>
      <c r="B172" s="52" t="s">
        <v>81</v>
      </c>
      <c r="C172" s="52"/>
      <c r="D172" s="39">
        <v>30</v>
      </c>
      <c r="E172" s="2">
        <v>2.46</v>
      </c>
      <c r="F172" s="2">
        <v>0.64</v>
      </c>
      <c r="G172" s="2">
        <v>14.58</v>
      </c>
      <c r="H172" s="2">
        <v>76.5</v>
      </c>
      <c r="I172" s="2">
        <v>0.14000000000000001</v>
      </c>
      <c r="J172" s="2">
        <v>0.01</v>
      </c>
      <c r="K172" s="4">
        <v>0</v>
      </c>
      <c r="L172" s="2">
        <v>0.54</v>
      </c>
      <c r="M172" s="2">
        <v>27.1</v>
      </c>
      <c r="N172" s="2">
        <v>21</v>
      </c>
      <c r="O172" s="2">
        <v>10.68</v>
      </c>
      <c r="P172" s="2">
        <v>0.9</v>
      </c>
    </row>
    <row r="173" spans="1:16" ht="12" customHeight="1" x14ac:dyDescent="0.25">
      <c r="A173" s="53" t="s">
        <v>31</v>
      </c>
      <c r="B173" s="53"/>
      <c r="C173" s="53"/>
      <c r="D173" s="54"/>
      <c r="E173" s="2">
        <f>E166+E172+E170+E171+E167+E169+E168</f>
        <v>79.710000000000008</v>
      </c>
      <c r="F173" s="2">
        <f t="shared" ref="F173:H173" si="28">F166+F172+F170+F171+F167+F169+F168</f>
        <v>71.37</v>
      </c>
      <c r="G173" s="2">
        <f t="shared" si="28"/>
        <v>261.49</v>
      </c>
      <c r="H173" s="2">
        <f t="shared" si="28"/>
        <v>1479.47</v>
      </c>
      <c r="I173" s="2" t="e">
        <f>I166+#REF!+I172+I170+I171</f>
        <v>#REF!</v>
      </c>
      <c r="J173" s="2" t="e">
        <f>J166+#REF!+J172+J170+J171</f>
        <v>#REF!</v>
      </c>
      <c r="K173" s="2" t="e">
        <f>K166+#REF!+K172+K170+K171</f>
        <v>#REF!</v>
      </c>
      <c r="L173" s="2" t="e">
        <f>L166+#REF!+L172+L170+L171</f>
        <v>#REF!</v>
      </c>
      <c r="M173" s="2" t="e">
        <f>M166+#REF!+M172+M170+M171</f>
        <v>#REF!</v>
      </c>
      <c r="N173" s="2" t="e">
        <f>N166+#REF!+N172+N170+N171</f>
        <v>#REF!</v>
      </c>
      <c r="O173" s="2" t="e">
        <f>O166+#REF!+O172+O170+O171</f>
        <v>#REF!</v>
      </c>
      <c r="P173" s="2" t="e">
        <f>P166+#REF!+P172+P170+P171</f>
        <v>#REF!</v>
      </c>
    </row>
    <row r="174" spans="1:16" ht="12" customHeight="1" x14ac:dyDescent="0.25">
      <c r="A174" s="53" t="s">
        <v>32</v>
      </c>
      <c r="B174" s="53"/>
      <c r="C174" s="53"/>
      <c r="D174" s="53"/>
      <c r="E174" s="2">
        <f t="shared" ref="E174:P174" si="29">E173+E164</f>
        <v>95.2</v>
      </c>
      <c r="F174" s="2">
        <f t="shared" si="29"/>
        <v>101.25</v>
      </c>
      <c r="G174" s="2">
        <f t="shared" si="29"/>
        <v>354.96000000000004</v>
      </c>
      <c r="H174" s="2">
        <f t="shared" si="29"/>
        <v>2175.02</v>
      </c>
      <c r="I174" s="2" t="e">
        <f t="shared" si="29"/>
        <v>#REF!</v>
      </c>
      <c r="J174" s="2" t="e">
        <f t="shared" si="29"/>
        <v>#REF!</v>
      </c>
      <c r="K174" s="2" t="e">
        <f t="shared" si="29"/>
        <v>#REF!</v>
      </c>
      <c r="L174" s="2" t="e">
        <f t="shared" si="29"/>
        <v>#REF!</v>
      </c>
      <c r="M174" s="2" t="e">
        <f t="shared" si="29"/>
        <v>#REF!</v>
      </c>
      <c r="N174" s="2" t="e">
        <f t="shared" si="29"/>
        <v>#REF!</v>
      </c>
      <c r="O174" s="2" t="e">
        <f t="shared" si="29"/>
        <v>#REF!</v>
      </c>
      <c r="P174" s="2" t="e">
        <f t="shared" si="29"/>
        <v>#REF!</v>
      </c>
    </row>
    <row r="175" spans="1:16" ht="12" customHeight="1" x14ac:dyDescent="0.25">
      <c r="A175" s="14"/>
      <c r="B175" s="14"/>
      <c r="C175" s="14"/>
      <c r="D175" s="14"/>
      <c r="E175" s="14" t="s">
        <v>96</v>
      </c>
      <c r="F175" s="14"/>
      <c r="G175" s="14"/>
      <c r="H175" s="14"/>
      <c r="I175" s="14"/>
      <c r="J175" s="14"/>
      <c r="K175" s="68" t="s">
        <v>33</v>
      </c>
      <c r="L175" s="68"/>
      <c r="M175" s="68"/>
      <c r="N175" s="68"/>
      <c r="O175" s="68"/>
      <c r="P175" s="68"/>
    </row>
    <row r="176" spans="1:16" ht="12" customHeight="1" x14ac:dyDescent="0.25">
      <c r="A176" s="69" t="s">
        <v>48</v>
      </c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</row>
    <row r="177" spans="1:16" ht="12" customHeight="1" x14ac:dyDescent="0.25">
      <c r="A177" s="13" t="s">
        <v>98</v>
      </c>
      <c r="B177" s="14"/>
      <c r="C177" s="14"/>
      <c r="D177" s="36"/>
      <c r="E177" s="35" t="s">
        <v>1</v>
      </c>
      <c r="F177" s="70" t="s">
        <v>38</v>
      </c>
      <c r="G177" s="71"/>
      <c r="H177" s="71"/>
      <c r="I177" s="61" t="s">
        <v>3</v>
      </c>
      <c r="J177" s="61"/>
      <c r="K177" s="76" t="s">
        <v>4</v>
      </c>
      <c r="L177" s="76"/>
      <c r="M177" s="76"/>
      <c r="N177" s="76"/>
      <c r="O177" s="76"/>
      <c r="P177" s="76"/>
    </row>
    <row r="178" spans="1:16" ht="12" customHeight="1" x14ac:dyDescent="0.25">
      <c r="A178" s="35" t="s">
        <v>3</v>
      </c>
      <c r="B178" s="34" t="s">
        <v>4</v>
      </c>
      <c r="C178" s="14"/>
      <c r="D178" s="60" t="s">
        <v>5</v>
      </c>
      <c r="E178" s="60"/>
      <c r="F178" s="37">
        <v>2</v>
      </c>
      <c r="G178" s="14"/>
      <c r="H178" s="36"/>
      <c r="I178" s="61" t="s">
        <v>7</v>
      </c>
      <c r="J178" s="61"/>
      <c r="K178" s="62" t="s">
        <v>67</v>
      </c>
      <c r="L178" s="62"/>
      <c r="M178" s="62"/>
      <c r="N178" s="62"/>
      <c r="O178" s="62"/>
      <c r="P178" s="62"/>
    </row>
    <row r="179" spans="1:16" ht="12" customHeight="1" x14ac:dyDescent="0.25">
      <c r="A179" s="64" t="s">
        <v>9</v>
      </c>
      <c r="B179" s="64" t="s">
        <v>10</v>
      </c>
      <c r="C179" s="64"/>
      <c r="D179" s="64" t="s">
        <v>11</v>
      </c>
      <c r="E179" s="63" t="s">
        <v>12</v>
      </c>
      <c r="F179" s="63"/>
      <c r="G179" s="63"/>
      <c r="H179" s="64" t="s">
        <v>13</v>
      </c>
      <c r="I179" s="63" t="s">
        <v>14</v>
      </c>
      <c r="J179" s="63"/>
      <c r="K179" s="63"/>
      <c r="L179" s="63"/>
      <c r="M179" s="63" t="s">
        <v>15</v>
      </c>
      <c r="N179" s="63"/>
      <c r="O179" s="63"/>
      <c r="P179" s="63"/>
    </row>
    <row r="180" spans="1:16" ht="12" customHeight="1" x14ac:dyDescent="0.25">
      <c r="A180" s="65"/>
      <c r="B180" s="66"/>
      <c r="C180" s="67"/>
      <c r="D180" s="65"/>
      <c r="E180" s="32" t="s">
        <v>16</v>
      </c>
      <c r="F180" s="32" t="s">
        <v>17</v>
      </c>
      <c r="G180" s="32" t="s">
        <v>18</v>
      </c>
      <c r="H180" s="65"/>
      <c r="I180" s="32" t="s">
        <v>19</v>
      </c>
      <c r="J180" s="32" t="s">
        <v>20</v>
      </c>
      <c r="K180" s="32" t="s">
        <v>21</v>
      </c>
      <c r="L180" s="32" t="s">
        <v>22</v>
      </c>
      <c r="M180" s="32" t="s">
        <v>23</v>
      </c>
      <c r="N180" s="32" t="s">
        <v>24</v>
      </c>
      <c r="O180" s="32" t="s">
        <v>25</v>
      </c>
      <c r="P180" s="32" t="s">
        <v>26</v>
      </c>
    </row>
    <row r="181" spans="1:16" ht="12" customHeight="1" x14ac:dyDescent="0.25">
      <c r="A181" s="33">
        <v>1</v>
      </c>
      <c r="B181" s="55">
        <v>2</v>
      </c>
      <c r="C181" s="55"/>
      <c r="D181" s="33">
        <v>3</v>
      </c>
      <c r="E181" s="33">
        <v>4</v>
      </c>
      <c r="F181" s="33">
        <v>5</v>
      </c>
      <c r="G181" s="33">
        <v>6</v>
      </c>
      <c r="H181" s="33">
        <v>7</v>
      </c>
      <c r="I181" s="33">
        <v>8</v>
      </c>
      <c r="J181" s="33">
        <v>9</v>
      </c>
      <c r="K181" s="33">
        <v>10</v>
      </c>
      <c r="L181" s="33">
        <v>11</v>
      </c>
      <c r="M181" s="33">
        <v>12</v>
      </c>
      <c r="N181" s="33">
        <v>13</v>
      </c>
      <c r="O181" s="33">
        <v>14</v>
      </c>
      <c r="P181" s="33">
        <v>15</v>
      </c>
    </row>
    <row r="182" spans="1:16" ht="12" customHeight="1" x14ac:dyDescent="0.25">
      <c r="A182" s="56" t="s">
        <v>27</v>
      </c>
      <c r="B182" s="56"/>
      <c r="C182" s="56"/>
      <c r="D182" s="57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</row>
    <row r="183" spans="1:16" ht="12" customHeight="1" x14ac:dyDescent="0.25">
      <c r="A183" s="26">
        <v>3</v>
      </c>
      <c r="B183" s="52" t="s">
        <v>85</v>
      </c>
      <c r="C183" s="52"/>
      <c r="D183" s="39">
        <v>40</v>
      </c>
      <c r="E183" s="2">
        <v>2.21</v>
      </c>
      <c r="F183" s="2">
        <v>9.1199999999999992</v>
      </c>
      <c r="G183" s="2">
        <v>15.4</v>
      </c>
      <c r="H183" s="2">
        <v>154</v>
      </c>
      <c r="I183" s="4">
        <v>2.0099999999999998</v>
      </c>
      <c r="J183" s="4">
        <v>2.0099999999999998</v>
      </c>
      <c r="K183" s="4">
        <v>37</v>
      </c>
      <c r="L183" s="4">
        <v>5.08</v>
      </c>
      <c r="M183" s="4">
        <v>93.2</v>
      </c>
      <c r="N183" s="4">
        <v>82.13</v>
      </c>
      <c r="O183" s="4">
        <v>59.01</v>
      </c>
      <c r="P183" s="4">
        <v>36.01</v>
      </c>
    </row>
    <row r="184" spans="1:16" ht="12" customHeight="1" x14ac:dyDescent="0.25">
      <c r="A184" s="26">
        <v>257</v>
      </c>
      <c r="B184" s="52" t="s">
        <v>88</v>
      </c>
      <c r="C184" s="52"/>
      <c r="D184" s="39">
        <v>260</v>
      </c>
      <c r="E184" s="2">
        <v>3.71</v>
      </c>
      <c r="F184" s="2">
        <v>13.75</v>
      </c>
      <c r="G184" s="2">
        <v>39.74</v>
      </c>
      <c r="H184" s="2">
        <v>323.54000000000002</v>
      </c>
      <c r="I184" s="2">
        <v>0</v>
      </c>
      <c r="J184" s="2">
        <v>0.02</v>
      </c>
      <c r="K184" s="2">
        <v>0</v>
      </c>
      <c r="L184" s="2">
        <v>0</v>
      </c>
      <c r="M184" s="2">
        <v>5.4</v>
      </c>
      <c r="N184" s="2">
        <v>8.24</v>
      </c>
      <c r="O184" s="2">
        <v>4.4000000000000004</v>
      </c>
      <c r="P184" s="2">
        <v>0.88</v>
      </c>
    </row>
    <row r="185" spans="1:16" ht="12" customHeight="1" x14ac:dyDescent="0.25">
      <c r="A185" s="26">
        <v>585</v>
      </c>
      <c r="B185" s="52" t="s">
        <v>117</v>
      </c>
      <c r="C185" s="52"/>
      <c r="D185" s="39">
        <v>200</v>
      </c>
      <c r="E185" s="2">
        <v>0.5</v>
      </c>
      <c r="F185" s="2">
        <v>0.2</v>
      </c>
      <c r="G185" s="2">
        <v>23.1</v>
      </c>
      <c r="H185" s="2">
        <v>196</v>
      </c>
      <c r="I185" s="2">
        <v>0.05</v>
      </c>
      <c r="J185" s="2">
        <v>1.2E-2</v>
      </c>
      <c r="K185" s="2">
        <v>0</v>
      </c>
      <c r="L185" s="2">
        <v>0.35</v>
      </c>
      <c r="M185" s="2">
        <v>8.98</v>
      </c>
      <c r="N185" s="2">
        <v>41.34</v>
      </c>
      <c r="O185" s="2">
        <v>9.76</v>
      </c>
      <c r="P185" s="2">
        <v>1.22</v>
      </c>
    </row>
    <row r="186" spans="1:16" ht="12" customHeight="1" x14ac:dyDescent="0.25">
      <c r="A186" s="53" t="s">
        <v>28</v>
      </c>
      <c r="B186" s="53"/>
      <c r="C186" s="53"/>
      <c r="D186" s="54"/>
      <c r="E186" s="4">
        <f t="shared" ref="E186:P186" si="30">E184+E185+E183</f>
        <v>6.42</v>
      </c>
      <c r="F186" s="4">
        <f t="shared" si="30"/>
        <v>23.07</v>
      </c>
      <c r="G186" s="4">
        <f t="shared" si="30"/>
        <v>78.240000000000009</v>
      </c>
      <c r="H186" s="4">
        <f t="shared" si="30"/>
        <v>673.54</v>
      </c>
      <c r="I186" s="4">
        <f t="shared" si="30"/>
        <v>2.0599999999999996</v>
      </c>
      <c r="J186" s="4">
        <f t="shared" si="30"/>
        <v>2.0419999999999998</v>
      </c>
      <c r="K186" s="4">
        <f t="shared" si="30"/>
        <v>37</v>
      </c>
      <c r="L186" s="4">
        <f t="shared" si="30"/>
        <v>5.43</v>
      </c>
      <c r="M186" s="4">
        <f t="shared" si="30"/>
        <v>107.58</v>
      </c>
      <c r="N186" s="4">
        <f t="shared" si="30"/>
        <v>131.71</v>
      </c>
      <c r="O186" s="4">
        <f t="shared" si="30"/>
        <v>73.17</v>
      </c>
      <c r="P186" s="4">
        <f t="shared" si="30"/>
        <v>38.11</v>
      </c>
    </row>
    <row r="187" spans="1:16" ht="12" customHeight="1" x14ac:dyDescent="0.25">
      <c r="A187" s="56" t="s">
        <v>29</v>
      </c>
      <c r="B187" s="56"/>
      <c r="C187" s="56"/>
      <c r="D187" s="57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</row>
    <row r="188" spans="1:16" ht="12" customHeight="1" x14ac:dyDescent="0.25">
      <c r="A188" s="26" t="s">
        <v>95</v>
      </c>
      <c r="B188" s="52" t="s">
        <v>62</v>
      </c>
      <c r="C188" s="52"/>
      <c r="D188" s="44">
        <v>60</v>
      </c>
      <c r="E188" s="4">
        <v>0.6</v>
      </c>
      <c r="F188" s="4">
        <v>4.2</v>
      </c>
      <c r="G188" s="4">
        <v>4.2</v>
      </c>
      <c r="H188" s="4">
        <v>58.2</v>
      </c>
      <c r="I188" s="2">
        <v>0.28999999999999998</v>
      </c>
      <c r="J188" s="2">
        <v>1.9</v>
      </c>
      <c r="K188" s="2">
        <v>0.4</v>
      </c>
      <c r="L188" s="2">
        <v>1.02</v>
      </c>
      <c r="M188" s="2">
        <v>72.06</v>
      </c>
      <c r="N188" s="2">
        <v>285.27999999999997</v>
      </c>
      <c r="O188" s="2">
        <v>34.56</v>
      </c>
      <c r="P188" s="2">
        <v>2.11</v>
      </c>
    </row>
    <row r="189" spans="1:16" ht="12" customHeight="1" x14ac:dyDescent="0.25">
      <c r="A189" s="26">
        <v>120</v>
      </c>
      <c r="B189" s="52" t="s">
        <v>89</v>
      </c>
      <c r="C189" s="52"/>
      <c r="D189" s="41">
        <v>260</v>
      </c>
      <c r="E189" s="2">
        <v>23.66</v>
      </c>
      <c r="F189" s="2">
        <v>28.52</v>
      </c>
      <c r="G189" s="2">
        <v>44.32</v>
      </c>
      <c r="H189" s="2">
        <v>323.88</v>
      </c>
      <c r="I189" s="2"/>
      <c r="J189" s="2"/>
      <c r="K189" s="2"/>
      <c r="L189" s="2"/>
      <c r="M189" s="2"/>
      <c r="N189" s="2"/>
      <c r="O189" s="2"/>
      <c r="P189" s="2"/>
    </row>
    <row r="190" spans="1:16" ht="12" customHeight="1" x14ac:dyDescent="0.25">
      <c r="A190" s="26">
        <v>401</v>
      </c>
      <c r="B190" s="52" t="s">
        <v>123</v>
      </c>
      <c r="C190" s="52"/>
      <c r="D190" s="39">
        <v>90</v>
      </c>
      <c r="E190" s="2">
        <v>18.79</v>
      </c>
      <c r="F190" s="2">
        <v>29.04</v>
      </c>
      <c r="G190" s="2">
        <v>32.799999999999997</v>
      </c>
      <c r="H190" s="2">
        <v>353.2</v>
      </c>
      <c r="I190" s="2"/>
      <c r="J190" s="2"/>
      <c r="K190" s="2"/>
      <c r="L190" s="2"/>
      <c r="M190" s="2"/>
      <c r="N190" s="2"/>
      <c r="O190" s="2"/>
      <c r="P190" s="2"/>
    </row>
    <row r="191" spans="1:16" ht="12" customHeight="1" x14ac:dyDescent="0.25">
      <c r="A191" s="26">
        <v>463</v>
      </c>
      <c r="B191" s="52" t="s">
        <v>108</v>
      </c>
      <c r="C191" s="52"/>
      <c r="D191" s="44">
        <v>180</v>
      </c>
      <c r="E191" s="2">
        <v>19.14</v>
      </c>
      <c r="F191" s="2">
        <v>15.53</v>
      </c>
      <c r="G191" s="2">
        <v>86.48</v>
      </c>
      <c r="H191" s="2">
        <v>321.41000000000003</v>
      </c>
      <c r="I191" s="2"/>
      <c r="J191" s="2"/>
      <c r="K191" s="2"/>
      <c r="L191" s="2"/>
      <c r="M191" s="2"/>
      <c r="N191" s="2"/>
      <c r="O191" s="2"/>
      <c r="P191" s="2"/>
    </row>
    <row r="192" spans="1:16" ht="12" customHeight="1" x14ac:dyDescent="0.25">
      <c r="A192" s="26">
        <v>628</v>
      </c>
      <c r="B192" s="52" t="s">
        <v>86</v>
      </c>
      <c r="C192" s="52"/>
      <c r="D192" s="39">
        <v>215</v>
      </c>
      <c r="E192" s="2">
        <v>0.4</v>
      </c>
      <c r="F192" s="2">
        <v>0</v>
      </c>
      <c r="G192" s="2">
        <v>25.02</v>
      </c>
      <c r="H192" s="2">
        <v>93</v>
      </c>
      <c r="I192" s="2">
        <v>0.08</v>
      </c>
      <c r="J192" s="2">
        <v>0.06</v>
      </c>
      <c r="K192" s="2">
        <v>9.1199999999999992</v>
      </c>
      <c r="L192" s="2">
        <v>0.08</v>
      </c>
      <c r="M192" s="2">
        <v>20.72</v>
      </c>
      <c r="N192" s="2">
        <v>47.16</v>
      </c>
      <c r="O192" s="2">
        <v>15.98</v>
      </c>
      <c r="P192" s="2">
        <v>0.57999999999999996</v>
      </c>
    </row>
    <row r="193" spans="1:16" ht="12" customHeight="1" x14ac:dyDescent="0.25">
      <c r="A193" s="26">
        <v>1</v>
      </c>
      <c r="B193" s="52" t="s">
        <v>101</v>
      </c>
      <c r="C193" s="52"/>
      <c r="D193" s="39">
        <v>30</v>
      </c>
      <c r="E193" s="2">
        <v>2.1800000000000002</v>
      </c>
      <c r="F193" s="2">
        <v>0.43</v>
      </c>
      <c r="G193" s="2">
        <v>19.27</v>
      </c>
      <c r="H193" s="2">
        <v>90.48</v>
      </c>
      <c r="I193" s="2">
        <v>0.02</v>
      </c>
      <c r="J193" s="2">
        <v>55</v>
      </c>
      <c r="K193" s="2">
        <v>0</v>
      </c>
      <c r="L193" s="2">
        <v>0.1</v>
      </c>
      <c r="M193" s="2">
        <v>39</v>
      </c>
      <c r="N193" s="2">
        <v>23</v>
      </c>
      <c r="O193" s="2">
        <v>13</v>
      </c>
      <c r="P193" s="2">
        <v>0.3</v>
      </c>
    </row>
    <row r="194" spans="1:16" ht="12" customHeight="1" x14ac:dyDescent="0.25">
      <c r="A194" s="26">
        <v>1</v>
      </c>
      <c r="B194" s="52" t="s">
        <v>81</v>
      </c>
      <c r="C194" s="52"/>
      <c r="D194" s="39">
        <v>30</v>
      </c>
      <c r="E194" s="2">
        <v>2.46</v>
      </c>
      <c r="F194" s="2">
        <v>0.64</v>
      </c>
      <c r="G194" s="2">
        <v>14.58</v>
      </c>
      <c r="H194" s="2">
        <v>76.5</v>
      </c>
      <c r="I194" s="2">
        <v>0.05</v>
      </c>
      <c r="J194" s="2">
        <v>1.2E-2</v>
      </c>
      <c r="K194" s="2">
        <v>0</v>
      </c>
      <c r="L194" s="2">
        <v>0.35</v>
      </c>
      <c r="M194" s="2">
        <v>8.98</v>
      </c>
      <c r="N194" s="2">
        <v>41.34</v>
      </c>
      <c r="O194" s="2">
        <v>9.76</v>
      </c>
      <c r="P194" s="2">
        <v>1.22</v>
      </c>
    </row>
    <row r="195" spans="1:16" ht="12" customHeight="1" x14ac:dyDescent="0.25">
      <c r="A195" s="2"/>
      <c r="B195" s="52"/>
      <c r="C195" s="52"/>
      <c r="D195" s="39"/>
      <c r="E195" s="2"/>
      <c r="F195" s="2"/>
      <c r="G195" s="2"/>
      <c r="H195" s="2"/>
      <c r="I195" s="2">
        <v>0.14000000000000001</v>
      </c>
      <c r="J195" s="2">
        <v>0.01</v>
      </c>
      <c r="K195" s="4">
        <v>0</v>
      </c>
      <c r="L195" s="2">
        <v>0.54</v>
      </c>
      <c r="M195" s="2">
        <v>27.1</v>
      </c>
      <c r="N195" s="2">
        <v>21</v>
      </c>
      <c r="O195" s="2">
        <v>10.68</v>
      </c>
      <c r="P195" s="2">
        <v>0.9</v>
      </c>
    </row>
    <row r="196" spans="1:16" ht="12" customHeight="1" x14ac:dyDescent="0.25">
      <c r="A196" s="53" t="s">
        <v>31</v>
      </c>
      <c r="B196" s="53"/>
      <c r="C196" s="53"/>
      <c r="D196" s="54"/>
      <c r="E196" s="4">
        <f t="shared" ref="E196:G196" si="31">E188+E192+E194+E195+E193+E189+E191+E190</f>
        <v>67.22999999999999</v>
      </c>
      <c r="F196" s="4">
        <f t="shared" si="31"/>
        <v>78.36</v>
      </c>
      <c r="G196" s="4">
        <f t="shared" si="31"/>
        <v>226.67000000000002</v>
      </c>
      <c r="H196" s="4">
        <f>H188+H192+H194+H195+H193+H189+H191+H190</f>
        <v>1316.67</v>
      </c>
      <c r="I196" s="4">
        <f t="shared" ref="I196:P196" si="32">I188+I192+I194+I195+I193</f>
        <v>0.58000000000000007</v>
      </c>
      <c r="J196" s="4">
        <f t="shared" si="32"/>
        <v>56.981999999999999</v>
      </c>
      <c r="K196" s="4">
        <f t="shared" si="32"/>
        <v>9.52</v>
      </c>
      <c r="L196" s="4">
        <f t="shared" si="32"/>
        <v>2.0900000000000003</v>
      </c>
      <c r="M196" s="4">
        <f t="shared" si="32"/>
        <v>167.86</v>
      </c>
      <c r="N196" s="4">
        <f t="shared" si="32"/>
        <v>417.78</v>
      </c>
      <c r="O196" s="4">
        <f t="shared" si="32"/>
        <v>83.98</v>
      </c>
      <c r="P196" s="4">
        <f t="shared" si="32"/>
        <v>5.1100000000000003</v>
      </c>
    </row>
    <row r="197" spans="1:16" ht="12" customHeight="1" x14ac:dyDescent="0.25">
      <c r="A197" s="53" t="s">
        <v>32</v>
      </c>
      <c r="B197" s="53"/>
      <c r="C197" s="53"/>
      <c r="D197" s="53"/>
      <c r="E197" s="2">
        <f t="shared" ref="E197:P197" si="33">E196+E186</f>
        <v>73.649999999999991</v>
      </c>
      <c r="F197" s="2">
        <f t="shared" si="33"/>
        <v>101.43</v>
      </c>
      <c r="G197" s="2">
        <f t="shared" si="33"/>
        <v>304.91000000000003</v>
      </c>
      <c r="H197" s="2">
        <f t="shared" si="33"/>
        <v>1990.21</v>
      </c>
      <c r="I197" s="2">
        <f t="shared" si="33"/>
        <v>2.6399999999999997</v>
      </c>
      <c r="J197" s="2">
        <f t="shared" si="33"/>
        <v>59.024000000000001</v>
      </c>
      <c r="K197" s="2">
        <f t="shared" si="33"/>
        <v>46.519999999999996</v>
      </c>
      <c r="L197" s="2">
        <f t="shared" si="33"/>
        <v>7.52</v>
      </c>
      <c r="M197" s="2">
        <f t="shared" si="33"/>
        <v>275.44</v>
      </c>
      <c r="N197" s="2">
        <f t="shared" si="33"/>
        <v>549.49</v>
      </c>
      <c r="O197" s="2">
        <f t="shared" si="33"/>
        <v>157.15</v>
      </c>
      <c r="P197" s="2">
        <f t="shared" si="33"/>
        <v>43.22</v>
      </c>
    </row>
    <row r="198" spans="1:16" ht="12" customHeight="1" x14ac:dyDescent="0.25">
      <c r="A198" s="14"/>
      <c r="B198" s="14"/>
      <c r="C198" s="14"/>
      <c r="D198" s="14"/>
      <c r="E198" s="14" t="s">
        <v>96</v>
      </c>
      <c r="F198" s="14"/>
      <c r="G198" s="14"/>
      <c r="H198" s="14"/>
      <c r="I198" s="14"/>
      <c r="J198" s="14"/>
      <c r="K198" s="68" t="s">
        <v>33</v>
      </c>
      <c r="L198" s="68"/>
      <c r="M198" s="68"/>
      <c r="N198" s="68"/>
      <c r="O198" s="68"/>
      <c r="P198" s="68"/>
    </row>
    <row r="199" spans="1:16" ht="12" customHeight="1" x14ac:dyDescent="0.25">
      <c r="A199" s="69" t="s">
        <v>50</v>
      </c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</row>
    <row r="200" spans="1:16" ht="12" customHeight="1" x14ac:dyDescent="0.25">
      <c r="A200" s="13" t="s">
        <v>98</v>
      </c>
      <c r="B200" s="14"/>
      <c r="C200" s="14"/>
      <c r="D200" s="36"/>
      <c r="E200" s="35" t="s">
        <v>1</v>
      </c>
      <c r="F200" s="70" t="s">
        <v>40</v>
      </c>
      <c r="G200" s="71"/>
      <c r="H200" s="71"/>
      <c r="I200" s="61" t="s">
        <v>3</v>
      </c>
      <c r="J200" s="61"/>
      <c r="K200" s="76" t="s">
        <v>4</v>
      </c>
      <c r="L200" s="76"/>
      <c r="M200" s="76"/>
      <c r="N200" s="76"/>
      <c r="O200" s="76"/>
      <c r="P200" s="76"/>
    </row>
    <row r="201" spans="1:16" ht="12" customHeight="1" x14ac:dyDescent="0.25">
      <c r="A201" s="35" t="s">
        <v>3</v>
      </c>
      <c r="B201" s="34" t="s">
        <v>4</v>
      </c>
      <c r="C201" s="14"/>
      <c r="D201" s="60" t="s">
        <v>5</v>
      </c>
      <c r="E201" s="60"/>
      <c r="F201" s="37">
        <v>2</v>
      </c>
      <c r="G201" s="14"/>
      <c r="H201" s="36"/>
      <c r="I201" s="61" t="s">
        <v>7</v>
      </c>
      <c r="J201" s="61"/>
      <c r="K201" s="62" t="s">
        <v>67</v>
      </c>
      <c r="L201" s="62"/>
      <c r="M201" s="62"/>
      <c r="N201" s="62"/>
      <c r="O201" s="62"/>
      <c r="P201" s="62"/>
    </row>
    <row r="202" spans="1:16" ht="12" customHeight="1" x14ac:dyDescent="0.25">
      <c r="A202" s="64" t="s">
        <v>9</v>
      </c>
      <c r="B202" s="64" t="s">
        <v>10</v>
      </c>
      <c r="C202" s="64"/>
      <c r="D202" s="64" t="s">
        <v>11</v>
      </c>
      <c r="E202" s="63" t="s">
        <v>12</v>
      </c>
      <c r="F202" s="63"/>
      <c r="G202" s="63"/>
      <c r="H202" s="64" t="s">
        <v>13</v>
      </c>
      <c r="I202" s="63" t="s">
        <v>14</v>
      </c>
      <c r="J202" s="63"/>
      <c r="K202" s="63"/>
      <c r="L202" s="63"/>
      <c r="M202" s="63" t="s">
        <v>15</v>
      </c>
      <c r="N202" s="63"/>
      <c r="O202" s="63"/>
      <c r="P202" s="63"/>
    </row>
    <row r="203" spans="1:16" ht="12" customHeight="1" x14ac:dyDescent="0.25">
      <c r="A203" s="65"/>
      <c r="B203" s="66"/>
      <c r="C203" s="67"/>
      <c r="D203" s="65"/>
      <c r="E203" s="32" t="s">
        <v>16</v>
      </c>
      <c r="F203" s="32" t="s">
        <v>17</v>
      </c>
      <c r="G203" s="32" t="s">
        <v>18</v>
      </c>
      <c r="H203" s="65"/>
      <c r="I203" s="32" t="s">
        <v>19</v>
      </c>
      <c r="J203" s="32" t="s">
        <v>20</v>
      </c>
      <c r="K203" s="32" t="s">
        <v>21</v>
      </c>
      <c r="L203" s="32" t="s">
        <v>22</v>
      </c>
      <c r="M203" s="32" t="s">
        <v>23</v>
      </c>
      <c r="N203" s="32" t="s">
        <v>24</v>
      </c>
      <c r="O203" s="32" t="s">
        <v>25</v>
      </c>
      <c r="P203" s="32" t="s">
        <v>26</v>
      </c>
    </row>
    <row r="204" spans="1:16" ht="12" customHeight="1" x14ac:dyDescent="0.25">
      <c r="A204" s="33">
        <v>1</v>
      </c>
      <c r="B204" s="55">
        <v>2</v>
      </c>
      <c r="C204" s="55"/>
      <c r="D204" s="33">
        <v>3</v>
      </c>
      <c r="E204" s="33">
        <v>4</v>
      </c>
      <c r="F204" s="33">
        <v>5</v>
      </c>
      <c r="G204" s="33">
        <v>6</v>
      </c>
      <c r="H204" s="33">
        <v>7</v>
      </c>
      <c r="I204" s="33">
        <v>8</v>
      </c>
      <c r="J204" s="33">
        <v>9</v>
      </c>
      <c r="K204" s="33">
        <v>10</v>
      </c>
      <c r="L204" s="33">
        <v>11</v>
      </c>
      <c r="M204" s="33">
        <v>12</v>
      </c>
      <c r="N204" s="33">
        <v>13</v>
      </c>
      <c r="O204" s="33">
        <v>14</v>
      </c>
      <c r="P204" s="33">
        <v>15</v>
      </c>
    </row>
    <row r="205" spans="1:16" ht="12" customHeight="1" x14ac:dyDescent="0.25">
      <c r="A205" s="56" t="s">
        <v>27</v>
      </c>
      <c r="B205" s="56"/>
      <c r="C205" s="56"/>
      <c r="D205" s="57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</row>
    <row r="206" spans="1:16" ht="12" customHeight="1" x14ac:dyDescent="0.25">
      <c r="A206" s="26">
        <v>3</v>
      </c>
      <c r="B206" s="52" t="s">
        <v>87</v>
      </c>
      <c r="C206" s="52"/>
      <c r="D206" s="12">
        <v>50</v>
      </c>
      <c r="E206" s="2">
        <v>6</v>
      </c>
      <c r="F206" s="2">
        <v>8.5</v>
      </c>
      <c r="G206" s="2">
        <v>8.3000000000000007</v>
      </c>
      <c r="H206" s="2">
        <v>79.400000000000006</v>
      </c>
      <c r="I206" s="2">
        <v>0.09</v>
      </c>
      <c r="J206" s="2">
        <v>0.35</v>
      </c>
      <c r="K206" s="2">
        <v>93.75</v>
      </c>
      <c r="L206" s="2">
        <v>0.13</v>
      </c>
      <c r="M206" s="2">
        <v>227.44</v>
      </c>
      <c r="N206" s="2">
        <v>172</v>
      </c>
      <c r="O206" s="2">
        <v>26.25</v>
      </c>
      <c r="P206" s="2">
        <v>0.24</v>
      </c>
    </row>
    <row r="207" spans="1:16" ht="12" customHeight="1" x14ac:dyDescent="0.25">
      <c r="A207" s="26">
        <v>257</v>
      </c>
      <c r="B207" s="52" t="s">
        <v>118</v>
      </c>
      <c r="C207" s="52"/>
      <c r="D207" s="41">
        <v>260</v>
      </c>
      <c r="E207" s="2">
        <v>14.86</v>
      </c>
      <c r="F207" s="2">
        <v>20.45</v>
      </c>
      <c r="G207" s="2">
        <v>49.32</v>
      </c>
      <c r="H207" s="2">
        <v>407.25</v>
      </c>
      <c r="I207" s="2"/>
      <c r="J207" s="2"/>
      <c r="K207" s="2"/>
      <c r="L207" s="2"/>
      <c r="M207" s="2"/>
      <c r="N207" s="2"/>
      <c r="O207" s="2"/>
      <c r="P207" s="2"/>
    </row>
    <row r="208" spans="1:16" ht="12" customHeight="1" x14ac:dyDescent="0.25">
      <c r="A208" s="26">
        <v>628</v>
      </c>
      <c r="B208" s="52" t="s">
        <v>86</v>
      </c>
      <c r="C208" s="52"/>
      <c r="D208" s="39">
        <v>215</v>
      </c>
      <c r="E208" s="2">
        <v>12.01</v>
      </c>
      <c r="F208" s="2">
        <v>16.52</v>
      </c>
      <c r="G208" s="2">
        <v>39.840000000000003</v>
      </c>
      <c r="H208" s="2">
        <v>328.94</v>
      </c>
      <c r="I208" s="2">
        <v>0.04</v>
      </c>
      <c r="J208" s="2">
        <v>0.15</v>
      </c>
      <c r="K208" s="2">
        <v>20</v>
      </c>
      <c r="L208" s="2">
        <v>0</v>
      </c>
      <c r="M208" s="2">
        <v>120.28</v>
      </c>
      <c r="N208" s="2">
        <v>90</v>
      </c>
      <c r="O208" s="2">
        <v>14</v>
      </c>
      <c r="P208" s="2">
        <v>0.13</v>
      </c>
    </row>
    <row r="209" spans="1:16" ht="12" customHeight="1" x14ac:dyDescent="0.25">
      <c r="A209" s="2"/>
      <c r="B209" s="58"/>
      <c r="C209" s="79"/>
      <c r="D209" s="39"/>
      <c r="E209" s="2"/>
      <c r="F209" s="2"/>
      <c r="G209" s="2"/>
      <c r="H209" s="2"/>
      <c r="I209" s="2">
        <v>0.05</v>
      </c>
      <c r="J209" s="2">
        <v>1.2E-2</v>
      </c>
      <c r="K209" s="2">
        <v>0</v>
      </c>
      <c r="L209" s="2">
        <v>0.35</v>
      </c>
      <c r="M209" s="2">
        <v>8.98</v>
      </c>
      <c r="N209" s="2">
        <v>41.34</v>
      </c>
      <c r="O209" s="2">
        <v>9.76</v>
      </c>
      <c r="P209" s="2">
        <v>1.22</v>
      </c>
    </row>
    <row r="210" spans="1:16" ht="12" customHeight="1" x14ac:dyDescent="0.25">
      <c r="A210" s="53" t="s">
        <v>28</v>
      </c>
      <c r="B210" s="53"/>
      <c r="C210" s="53"/>
      <c r="D210" s="54"/>
      <c r="E210" s="2">
        <f>E206+E208+E209+E207</f>
        <v>32.869999999999997</v>
      </c>
      <c r="F210" s="2">
        <f t="shared" ref="F210:H210" si="34">F206+F208+F209+F207</f>
        <v>45.47</v>
      </c>
      <c r="G210" s="2">
        <f t="shared" si="34"/>
        <v>97.460000000000008</v>
      </c>
      <c r="H210" s="2">
        <f t="shared" si="34"/>
        <v>815.59</v>
      </c>
      <c r="I210" s="2">
        <f t="shared" ref="I210:P210" si="35">I206+I208+I209</f>
        <v>0.18</v>
      </c>
      <c r="J210" s="2">
        <f t="shared" si="35"/>
        <v>0.51200000000000001</v>
      </c>
      <c r="K210" s="2">
        <f t="shared" si="35"/>
        <v>113.75</v>
      </c>
      <c r="L210" s="2">
        <f t="shared" si="35"/>
        <v>0.48</v>
      </c>
      <c r="M210" s="2">
        <f t="shared" si="35"/>
        <v>356.70000000000005</v>
      </c>
      <c r="N210" s="2">
        <f t="shared" si="35"/>
        <v>303.34000000000003</v>
      </c>
      <c r="O210" s="2">
        <f t="shared" si="35"/>
        <v>50.01</v>
      </c>
      <c r="P210" s="2">
        <f t="shared" si="35"/>
        <v>1.5899999999999999</v>
      </c>
    </row>
    <row r="211" spans="1:16" ht="12" customHeight="1" x14ac:dyDescent="0.25">
      <c r="A211" s="56" t="s">
        <v>29</v>
      </c>
      <c r="B211" s="56"/>
      <c r="C211" s="56"/>
      <c r="D211" s="57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</row>
    <row r="212" spans="1:16" ht="12" customHeight="1" x14ac:dyDescent="0.25">
      <c r="A212" s="26" t="s">
        <v>95</v>
      </c>
      <c r="B212" s="52" t="s">
        <v>93</v>
      </c>
      <c r="C212" s="52"/>
      <c r="D212" s="44">
        <v>60</v>
      </c>
      <c r="E212" s="45">
        <v>0.96</v>
      </c>
      <c r="F212" s="2">
        <v>2.94</v>
      </c>
      <c r="G212" s="2">
        <v>3.6</v>
      </c>
      <c r="H212" s="2">
        <v>45.6</v>
      </c>
      <c r="I212" s="2">
        <v>0.25</v>
      </c>
      <c r="J212" s="2">
        <v>0.04</v>
      </c>
      <c r="K212" s="2">
        <v>4.5599999999999996</v>
      </c>
      <c r="L212" s="2">
        <v>0.25</v>
      </c>
      <c r="M212" s="2">
        <v>37.299999999999997</v>
      </c>
      <c r="N212" s="2">
        <v>87.1</v>
      </c>
      <c r="O212" s="2">
        <v>37.71</v>
      </c>
      <c r="P212" s="2">
        <v>3.1</v>
      </c>
    </row>
    <row r="213" spans="1:16" ht="12" customHeight="1" x14ac:dyDescent="0.25">
      <c r="A213" s="26">
        <v>132</v>
      </c>
      <c r="B213" s="52" t="s">
        <v>76</v>
      </c>
      <c r="C213" s="52"/>
      <c r="D213" s="39">
        <v>260</v>
      </c>
      <c r="E213" s="2">
        <v>34.020000000000003</v>
      </c>
      <c r="F213" s="2">
        <v>28.25</v>
      </c>
      <c r="G213" s="2">
        <v>68.75</v>
      </c>
      <c r="H213" s="2">
        <v>338.72</v>
      </c>
      <c r="I213" s="2"/>
      <c r="J213" s="2"/>
      <c r="K213" s="2"/>
      <c r="L213" s="2"/>
      <c r="M213" s="2"/>
      <c r="N213" s="2"/>
      <c r="O213" s="2"/>
      <c r="P213" s="2"/>
    </row>
    <row r="214" spans="1:16" ht="12" customHeight="1" x14ac:dyDescent="0.25">
      <c r="A214" s="26">
        <v>416</v>
      </c>
      <c r="B214" s="52" t="s">
        <v>124</v>
      </c>
      <c r="C214" s="52"/>
      <c r="D214" s="41">
        <v>100</v>
      </c>
      <c r="E214" s="2">
        <v>34.979999999999997</v>
      </c>
      <c r="F214" s="2">
        <v>46.78</v>
      </c>
      <c r="G214" s="2">
        <v>60.49</v>
      </c>
      <c r="H214" s="2">
        <v>497.53</v>
      </c>
      <c r="I214" s="2"/>
      <c r="J214" s="2"/>
      <c r="K214" s="2"/>
      <c r="L214" s="2"/>
      <c r="M214" s="2"/>
      <c r="N214" s="2"/>
      <c r="O214" s="2"/>
      <c r="P214" s="2"/>
    </row>
    <row r="215" spans="1:16" ht="12" customHeight="1" x14ac:dyDescent="0.25">
      <c r="A215" s="26">
        <v>469</v>
      </c>
      <c r="B215" s="52" t="s">
        <v>30</v>
      </c>
      <c r="C215" s="52"/>
      <c r="D215" s="39">
        <v>180</v>
      </c>
      <c r="E215" s="2">
        <v>18.399999999999999</v>
      </c>
      <c r="F215" s="2">
        <v>19.5</v>
      </c>
      <c r="G215" s="2">
        <v>36.6</v>
      </c>
      <c r="H215" s="2">
        <v>320.8</v>
      </c>
      <c r="I215" s="2">
        <v>0.37</v>
      </c>
      <c r="J215" s="2">
        <v>1.23</v>
      </c>
      <c r="K215" s="2">
        <v>0.1</v>
      </c>
      <c r="L215" s="2">
        <v>0.2</v>
      </c>
      <c r="M215" s="2">
        <v>86.29</v>
      </c>
      <c r="N215" s="2">
        <v>19.899999999999999</v>
      </c>
      <c r="O215" s="2">
        <v>26.5</v>
      </c>
      <c r="P215" s="2">
        <v>29.8</v>
      </c>
    </row>
    <row r="216" spans="1:16" ht="12" customHeight="1" x14ac:dyDescent="0.25">
      <c r="A216" s="11">
        <v>588</v>
      </c>
      <c r="B216" s="52" t="s">
        <v>36</v>
      </c>
      <c r="C216" s="52"/>
      <c r="D216" s="39">
        <v>200</v>
      </c>
      <c r="E216" s="2">
        <v>0.44</v>
      </c>
      <c r="F216" s="4">
        <v>0</v>
      </c>
      <c r="G216" s="2">
        <v>48.88</v>
      </c>
      <c r="H216" s="2">
        <v>195.6</v>
      </c>
      <c r="I216" s="2">
        <v>0</v>
      </c>
      <c r="J216" s="2">
        <v>0.02</v>
      </c>
      <c r="K216" s="2">
        <v>0</v>
      </c>
      <c r="L216" s="2">
        <v>0</v>
      </c>
      <c r="M216" s="2">
        <v>5.4</v>
      </c>
      <c r="N216" s="2">
        <v>8.24</v>
      </c>
      <c r="O216" s="2">
        <v>4.4000000000000004</v>
      </c>
      <c r="P216" s="2">
        <v>0.88</v>
      </c>
    </row>
    <row r="217" spans="1:16" ht="12" customHeight="1" x14ac:dyDescent="0.25">
      <c r="A217" s="26">
        <v>1</v>
      </c>
      <c r="B217" s="52" t="s">
        <v>101</v>
      </c>
      <c r="C217" s="52"/>
      <c r="D217" s="39">
        <v>30</v>
      </c>
      <c r="E217" s="2">
        <v>2.1800000000000002</v>
      </c>
      <c r="F217" s="2">
        <v>0.43</v>
      </c>
      <c r="G217" s="2">
        <v>19.27</v>
      </c>
      <c r="H217" s="2">
        <v>90.48</v>
      </c>
      <c r="I217" s="2">
        <v>0.05</v>
      </c>
      <c r="J217" s="2">
        <v>1.2E-2</v>
      </c>
      <c r="K217" s="2">
        <v>0</v>
      </c>
      <c r="L217" s="2">
        <v>0.35</v>
      </c>
      <c r="M217" s="2">
        <v>8.98</v>
      </c>
      <c r="N217" s="2">
        <v>41.34</v>
      </c>
      <c r="O217" s="2">
        <v>9.76</v>
      </c>
      <c r="P217" s="2">
        <v>1.22</v>
      </c>
    </row>
    <row r="218" spans="1:16" ht="12" customHeight="1" x14ac:dyDescent="0.25">
      <c r="A218" s="26">
        <v>1</v>
      </c>
      <c r="B218" s="52" t="s">
        <v>81</v>
      </c>
      <c r="C218" s="52"/>
      <c r="D218" s="39">
        <v>30</v>
      </c>
      <c r="E218" s="2">
        <v>2.46</v>
      </c>
      <c r="F218" s="2">
        <v>0.64</v>
      </c>
      <c r="G218" s="2">
        <v>14.58</v>
      </c>
      <c r="H218" s="2">
        <v>76.5</v>
      </c>
      <c r="I218" s="2">
        <v>0.14000000000000001</v>
      </c>
      <c r="J218" s="2">
        <v>0.01</v>
      </c>
      <c r="K218" s="4">
        <v>0</v>
      </c>
      <c r="L218" s="2">
        <v>0.54</v>
      </c>
      <c r="M218" s="2">
        <v>27.1</v>
      </c>
      <c r="N218" s="2">
        <v>21</v>
      </c>
      <c r="O218" s="2">
        <v>10.68</v>
      </c>
      <c r="P218" s="2">
        <v>0.9</v>
      </c>
    </row>
    <row r="219" spans="1:16" ht="12" customHeight="1" x14ac:dyDescent="0.25">
      <c r="A219" s="53" t="s">
        <v>31</v>
      </c>
      <c r="B219" s="53"/>
      <c r="C219" s="53"/>
      <c r="D219" s="54"/>
      <c r="E219" s="4">
        <f>E212+E215+E217+E218+E216+E213+E214</f>
        <v>93.44</v>
      </c>
      <c r="F219" s="4">
        <f>F212+F215+F217+F218+F216+F213+F214</f>
        <v>98.54</v>
      </c>
      <c r="G219" s="4">
        <f>G212+G215+G217+G218+G216+G213+G214</f>
        <v>252.17000000000002</v>
      </c>
      <c r="H219" s="4">
        <f>H212+H215+H217+H218+H216+H213+H214</f>
        <v>1565.2300000000002</v>
      </c>
      <c r="I219" s="4">
        <f t="shared" ref="I219:P219" si="36">I212+I215+I217+I218+I216</f>
        <v>0.81</v>
      </c>
      <c r="J219" s="4">
        <f t="shared" si="36"/>
        <v>1.3120000000000001</v>
      </c>
      <c r="K219" s="4">
        <f t="shared" si="36"/>
        <v>4.6599999999999993</v>
      </c>
      <c r="L219" s="4">
        <f t="shared" si="36"/>
        <v>1.34</v>
      </c>
      <c r="M219" s="4">
        <f t="shared" si="36"/>
        <v>165.07</v>
      </c>
      <c r="N219" s="4">
        <f t="shared" si="36"/>
        <v>177.58</v>
      </c>
      <c r="O219" s="4">
        <f t="shared" si="36"/>
        <v>89.050000000000011</v>
      </c>
      <c r="P219" s="4">
        <f t="shared" si="36"/>
        <v>35.9</v>
      </c>
    </row>
    <row r="220" spans="1:16" ht="12" customHeight="1" x14ac:dyDescent="0.25">
      <c r="A220" s="53" t="s">
        <v>32</v>
      </c>
      <c r="B220" s="53"/>
      <c r="C220" s="53"/>
      <c r="D220" s="53"/>
      <c r="E220" s="2">
        <f t="shared" ref="E220:P220" si="37">E210+E219</f>
        <v>126.31</v>
      </c>
      <c r="F220" s="2">
        <f t="shared" si="37"/>
        <v>144.01</v>
      </c>
      <c r="G220" s="2">
        <f t="shared" si="37"/>
        <v>349.63</v>
      </c>
      <c r="H220" s="2">
        <f t="shared" si="37"/>
        <v>2380.8200000000002</v>
      </c>
      <c r="I220" s="2">
        <f t="shared" si="37"/>
        <v>0.99</v>
      </c>
      <c r="J220" s="2">
        <f t="shared" si="37"/>
        <v>1.8240000000000001</v>
      </c>
      <c r="K220" s="2">
        <f t="shared" si="37"/>
        <v>118.41</v>
      </c>
      <c r="L220" s="2">
        <f t="shared" si="37"/>
        <v>1.82</v>
      </c>
      <c r="M220" s="2">
        <f t="shared" si="37"/>
        <v>521.77</v>
      </c>
      <c r="N220" s="2">
        <f t="shared" si="37"/>
        <v>480.92000000000007</v>
      </c>
      <c r="O220" s="2">
        <f t="shared" si="37"/>
        <v>139.06</v>
      </c>
      <c r="P220" s="2">
        <f t="shared" si="37"/>
        <v>37.489999999999995</v>
      </c>
    </row>
    <row r="221" spans="1:16" ht="12" customHeight="1" x14ac:dyDescent="0.25">
      <c r="A221" s="14"/>
      <c r="B221" s="14"/>
      <c r="C221" s="14"/>
      <c r="D221" s="14"/>
      <c r="E221" s="14" t="s">
        <v>96</v>
      </c>
      <c r="F221" s="14"/>
      <c r="G221" s="14"/>
      <c r="H221" s="14"/>
      <c r="I221" s="14"/>
      <c r="J221" s="14"/>
      <c r="K221" s="68" t="s">
        <v>33</v>
      </c>
      <c r="L221" s="68"/>
      <c r="M221" s="68"/>
      <c r="N221" s="68"/>
      <c r="O221" s="68"/>
      <c r="P221" s="68"/>
    </row>
    <row r="222" spans="1:16" ht="12" customHeight="1" x14ac:dyDescent="0.25">
      <c r="A222" s="69" t="s">
        <v>51</v>
      </c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</row>
    <row r="223" spans="1:16" ht="12" customHeight="1" x14ac:dyDescent="0.25">
      <c r="A223" s="13" t="s">
        <v>98</v>
      </c>
      <c r="B223" s="14"/>
      <c r="C223" s="14"/>
      <c r="D223" s="36"/>
      <c r="E223" s="35" t="s">
        <v>1</v>
      </c>
      <c r="F223" s="70" t="s">
        <v>42</v>
      </c>
      <c r="G223" s="71"/>
      <c r="H223" s="71"/>
      <c r="I223" s="61" t="s">
        <v>3</v>
      </c>
      <c r="J223" s="61"/>
      <c r="K223" s="76" t="s">
        <v>4</v>
      </c>
      <c r="L223" s="76"/>
      <c r="M223" s="76"/>
      <c r="N223" s="76"/>
      <c r="O223" s="76"/>
      <c r="P223" s="76"/>
    </row>
    <row r="224" spans="1:16" ht="12" customHeight="1" x14ac:dyDescent="0.25">
      <c r="A224" s="35" t="s">
        <v>3</v>
      </c>
      <c r="B224" s="34" t="s">
        <v>4</v>
      </c>
      <c r="C224" s="14"/>
      <c r="D224" s="60" t="s">
        <v>5</v>
      </c>
      <c r="E224" s="60"/>
      <c r="F224" s="37">
        <v>2</v>
      </c>
      <c r="G224" s="14"/>
      <c r="H224" s="36"/>
      <c r="I224" s="61" t="s">
        <v>7</v>
      </c>
      <c r="J224" s="61"/>
      <c r="K224" s="62" t="s">
        <v>67</v>
      </c>
      <c r="L224" s="62"/>
      <c r="M224" s="62"/>
      <c r="N224" s="62"/>
      <c r="O224" s="62"/>
      <c r="P224" s="62"/>
    </row>
    <row r="225" spans="1:16" ht="12" customHeight="1" x14ac:dyDescent="0.25">
      <c r="A225" s="64" t="s">
        <v>9</v>
      </c>
      <c r="B225" s="64" t="s">
        <v>10</v>
      </c>
      <c r="C225" s="64"/>
      <c r="D225" s="64" t="s">
        <v>11</v>
      </c>
      <c r="E225" s="63" t="s">
        <v>12</v>
      </c>
      <c r="F225" s="63"/>
      <c r="G225" s="63"/>
      <c r="H225" s="64" t="s">
        <v>13</v>
      </c>
      <c r="I225" s="63" t="s">
        <v>14</v>
      </c>
      <c r="J225" s="63"/>
      <c r="K225" s="63"/>
      <c r="L225" s="63"/>
      <c r="M225" s="63" t="s">
        <v>15</v>
      </c>
      <c r="N225" s="63"/>
      <c r="O225" s="63"/>
      <c r="P225" s="63"/>
    </row>
    <row r="226" spans="1:16" ht="12" customHeight="1" x14ac:dyDescent="0.25">
      <c r="A226" s="65"/>
      <c r="B226" s="66"/>
      <c r="C226" s="67"/>
      <c r="D226" s="65"/>
      <c r="E226" s="32" t="s">
        <v>16</v>
      </c>
      <c r="F226" s="32" t="s">
        <v>17</v>
      </c>
      <c r="G226" s="32" t="s">
        <v>18</v>
      </c>
      <c r="H226" s="65"/>
      <c r="I226" s="32" t="s">
        <v>19</v>
      </c>
      <c r="J226" s="32" t="s">
        <v>20</v>
      </c>
      <c r="K226" s="32" t="s">
        <v>21</v>
      </c>
      <c r="L226" s="32" t="s">
        <v>22</v>
      </c>
      <c r="M226" s="32" t="s">
        <v>23</v>
      </c>
      <c r="N226" s="32" t="s">
        <v>24</v>
      </c>
      <c r="O226" s="32" t="s">
        <v>25</v>
      </c>
      <c r="P226" s="32" t="s">
        <v>26</v>
      </c>
    </row>
    <row r="227" spans="1:16" ht="12" customHeight="1" x14ac:dyDescent="0.25">
      <c r="A227" s="33">
        <v>1</v>
      </c>
      <c r="B227" s="55">
        <v>2</v>
      </c>
      <c r="C227" s="55"/>
      <c r="D227" s="33">
        <v>3</v>
      </c>
      <c r="E227" s="33">
        <v>4</v>
      </c>
      <c r="F227" s="33">
        <v>5</v>
      </c>
      <c r="G227" s="33">
        <v>6</v>
      </c>
      <c r="H227" s="33">
        <v>7</v>
      </c>
      <c r="I227" s="33">
        <v>8</v>
      </c>
      <c r="J227" s="33">
        <v>9</v>
      </c>
      <c r="K227" s="33">
        <v>10</v>
      </c>
      <c r="L227" s="33">
        <v>11</v>
      </c>
      <c r="M227" s="33">
        <v>12</v>
      </c>
      <c r="N227" s="33">
        <v>13</v>
      </c>
      <c r="O227" s="33">
        <v>14</v>
      </c>
      <c r="P227" s="33">
        <v>15</v>
      </c>
    </row>
    <row r="228" spans="1:16" ht="12" customHeight="1" x14ac:dyDescent="0.25">
      <c r="A228" s="56" t="s">
        <v>27</v>
      </c>
      <c r="B228" s="56"/>
      <c r="C228" s="56"/>
      <c r="D228" s="57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</row>
    <row r="229" spans="1:16" ht="12" customHeight="1" x14ac:dyDescent="0.25">
      <c r="A229" s="26">
        <v>2</v>
      </c>
      <c r="B229" s="52" t="s">
        <v>78</v>
      </c>
      <c r="C229" s="52"/>
      <c r="D229" s="39">
        <v>55</v>
      </c>
      <c r="E229" s="2">
        <v>2.56</v>
      </c>
      <c r="F229" s="2">
        <v>5.8</v>
      </c>
      <c r="G229" s="2">
        <v>28.8</v>
      </c>
      <c r="H229" s="2">
        <v>93.5</v>
      </c>
      <c r="I229" s="2">
        <v>3.0000000000000001E-3</v>
      </c>
      <c r="J229" s="2">
        <v>0.28000000000000003</v>
      </c>
      <c r="K229" s="2">
        <v>0.04</v>
      </c>
      <c r="L229" s="2">
        <v>0.1</v>
      </c>
      <c r="M229" s="2">
        <v>1.8</v>
      </c>
      <c r="N229" s="2">
        <v>2.6</v>
      </c>
      <c r="O229" s="2">
        <v>1.9</v>
      </c>
      <c r="P229" s="2">
        <v>0.05</v>
      </c>
    </row>
    <row r="230" spans="1:16" ht="12" customHeight="1" x14ac:dyDescent="0.25">
      <c r="A230" s="26">
        <v>276</v>
      </c>
      <c r="B230" s="52" t="s">
        <v>69</v>
      </c>
      <c r="C230" s="52"/>
      <c r="D230" s="40">
        <v>210</v>
      </c>
      <c r="E230" s="4">
        <v>28.4</v>
      </c>
      <c r="F230" s="4">
        <v>27.2</v>
      </c>
      <c r="G230" s="4">
        <v>117.2</v>
      </c>
      <c r="H230" s="4">
        <v>565</v>
      </c>
      <c r="I230" s="4">
        <v>0</v>
      </c>
      <c r="J230" s="2">
        <v>0.2</v>
      </c>
      <c r="K230" s="4">
        <v>0</v>
      </c>
      <c r="L230" s="2">
        <v>0.01</v>
      </c>
      <c r="M230" s="2">
        <v>13.15</v>
      </c>
      <c r="N230" s="2">
        <v>18.02</v>
      </c>
      <c r="O230" s="2">
        <v>9.64</v>
      </c>
      <c r="P230" s="2">
        <v>1.73</v>
      </c>
    </row>
    <row r="231" spans="1:16" ht="12" customHeight="1" x14ac:dyDescent="0.25">
      <c r="A231" s="26">
        <v>629</v>
      </c>
      <c r="B231" s="52" t="s">
        <v>61</v>
      </c>
      <c r="C231" s="52"/>
      <c r="D231" s="39">
        <v>220</v>
      </c>
      <c r="E231" s="2">
        <v>0.46</v>
      </c>
      <c r="F231" s="2">
        <v>0</v>
      </c>
      <c r="G231" s="2">
        <v>27.26</v>
      </c>
      <c r="H231" s="2">
        <v>96.23</v>
      </c>
      <c r="I231" s="2">
        <v>0.05</v>
      </c>
      <c r="J231" s="2">
        <v>1.2E-2</v>
      </c>
      <c r="K231" s="2">
        <v>0</v>
      </c>
      <c r="L231" s="2">
        <v>0.35</v>
      </c>
      <c r="M231" s="2">
        <v>8.98</v>
      </c>
      <c r="N231" s="2">
        <v>41.34</v>
      </c>
      <c r="O231" s="2">
        <v>9.76</v>
      </c>
      <c r="P231" s="2">
        <v>1.22</v>
      </c>
    </row>
    <row r="232" spans="1:16" ht="12" customHeight="1" x14ac:dyDescent="0.25">
      <c r="A232" s="53" t="s">
        <v>28</v>
      </c>
      <c r="B232" s="53"/>
      <c r="C232" s="53"/>
      <c r="D232" s="54"/>
      <c r="E232" s="2">
        <f>E229+E230+E231</f>
        <v>31.419999999999998</v>
      </c>
      <c r="F232" s="2">
        <f t="shared" ref="F232:H232" si="38">F229+F230+F231</f>
        <v>33</v>
      </c>
      <c r="G232" s="2">
        <f t="shared" si="38"/>
        <v>173.26</v>
      </c>
      <c r="H232" s="2">
        <f t="shared" si="38"/>
        <v>754.73</v>
      </c>
      <c r="I232" s="2" t="e">
        <f>I229+I230+I231+#REF!</f>
        <v>#REF!</v>
      </c>
      <c r="J232" s="2" t="e">
        <f>J229+J230+J231+#REF!</f>
        <v>#REF!</v>
      </c>
      <c r="K232" s="2" t="e">
        <f>K229+K230+K231+#REF!</f>
        <v>#REF!</v>
      </c>
      <c r="L232" s="2" t="e">
        <f>L229+L230+L231+#REF!</f>
        <v>#REF!</v>
      </c>
      <c r="M232" s="2" t="e">
        <f>M229+M230+M231+#REF!</f>
        <v>#REF!</v>
      </c>
      <c r="N232" s="2" t="e">
        <f>N229+N230+N231+#REF!</f>
        <v>#REF!</v>
      </c>
      <c r="O232" s="2" t="e">
        <f>O229+O230+O231+#REF!</f>
        <v>#REF!</v>
      </c>
      <c r="P232" s="2" t="e">
        <f>P229+P230+P231+#REF!</f>
        <v>#REF!</v>
      </c>
    </row>
    <row r="233" spans="1:16" ht="12" customHeight="1" x14ac:dyDescent="0.25">
      <c r="A233" s="56" t="s">
        <v>29</v>
      </c>
      <c r="B233" s="56"/>
      <c r="C233" s="56"/>
      <c r="D233" s="57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</row>
    <row r="234" spans="1:16" ht="12" customHeight="1" x14ac:dyDescent="0.25">
      <c r="A234" s="26" t="s">
        <v>95</v>
      </c>
      <c r="B234" s="52" t="s">
        <v>71</v>
      </c>
      <c r="C234" s="52"/>
      <c r="D234" s="39">
        <v>60</v>
      </c>
      <c r="E234" s="2">
        <v>1.74</v>
      </c>
      <c r="F234" s="2">
        <v>1.1399999999999999</v>
      </c>
      <c r="G234" s="2">
        <v>6.48</v>
      </c>
      <c r="H234" s="2">
        <v>47.4</v>
      </c>
      <c r="I234" s="2">
        <v>0.23</v>
      </c>
      <c r="J234" s="2">
        <v>35.44</v>
      </c>
      <c r="K234" s="2">
        <v>134.69999999999999</v>
      </c>
      <c r="L234" s="2">
        <v>0.76</v>
      </c>
      <c r="M234" s="2">
        <v>48.71</v>
      </c>
      <c r="N234" s="2">
        <v>153.80000000000001</v>
      </c>
      <c r="O234" s="2">
        <v>54.87</v>
      </c>
      <c r="P234" s="2">
        <v>1.98</v>
      </c>
    </row>
    <row r="235" spans="1:16" ht="12" customHeight="1" x14ac:dyDescent="0.25">
      <c r="A235" s="26">
        <v>151</v>
      </c>
      <c r="B235" s="52" t="s">
        <v>103</v>
      </c>
      <c r="C235" s="52"/>
      <c r="D235" s="39">
        <v>250</v>
      </c>
      <c r="E235" s="2">
        <v>5.93</v>
      </c>
      <c r="F235" s="2">
        <v>19.04</v>
      </c>
      <c r="G235" s="2">
        <v>52.74</v>
      </c>
      <c r="H235" s="2">
        <v>336.73</v>
      </c>
      <c r="I235" s="2">
        <v>0</v>
      </c>
      <c r="J235" s="2">
        <v>0.01</v>
      </c>
      <c r="K235" s="2">
        <v>24.46</v>
      </c>
      <c r="L235" s="2">
        <v>0.05</v>
      </c>
      <c r="M235" s="2">
        <v>0.98</v>
      </c>
      <c r="N235" s="2">
        <v>1.41</v>
      </c>
      <c r="O235" s="2">
        <v>0</v>
      </c>
      <c r="P235" s="2">
        <v>0.01</v>
      </c>
    </row>
    <row r="236" spans="1:16" ht="12" customHeight="1" x14ac:dyDescent="0.25">
      <c r="A236" s="26">
        <v>635</v>
      </c>
      <c r="B236" s="52" t="s">
        <v>110</v>
      </c>
      <c r="C236" s="52"/>
      <c r="D236" s="41">
        <v>280</v>
      </c>
      <c r="E236" s="2">
        <v>34.979999999999997</v>
      </c>
      <c r="F236" s="2">
        <v>46.78</v>
      </c>
      <c r="G236" s="2">
        <v>60.49</v>
      </c>
      <c r="H236" s="2">
        <v>497.53</v>
      </c>
      <c r="I236" s="2"/>
      <c r="J236" s="2"/>
      <c r="K236" s="2"/>
      <c r="L236" s="2"/>
      <c r="M236" s="2"/>
      <c r="N236" s="2"/>
      <c r="O236" s="2"/>
      <c r="P236" s="2"/>
    </row>
    <row r="237" spans="1:16" ht="12" customHeight="1" x14ac:dyDescent="0.25">
      <c r="A237" s="26">
        <v>628</v>
      </c>
      <c r="B237" s="52" t="s">
        <v>86</v>
      </c>
      <c r="C237" s="52"/>
      <c r="D237" s="39">
        <v>215</v>
      </c>
      <c r="E237" s="2">
        <v>0.4</v>
      </c>
      <c r="F237" s="2">
        <v>0</v>
      </c>
      <c r="G237" s="2">
        <v>25.02</v>
      </c>
      <c r="H237" s="2">
        <v>93</v>
      </c>
      <c r="I237" s="2"/>
      <c r="J237" s="2"/>
      <c r="K237" s="2"/>
      <c r="L237" s="2"/>
      <c r="M237" s="2"/>
      <c r="N237" s="2"/>
      <c r="O237" s="2"/>
      <c r="P237" s="2"/>
    </row>
    <row r="238" spans="1:16" ht="12" customHeight="1" x14ac:dyDescent="0.25">
      <c r="A238" s="26">
        <v>1</v>
      </c>
      <c r="B238" s="52" t="s">
        <v>101</v>
      </c>
      <c r="C238" s="52"/>
      <c r="D238" s="39">
        <v>30</v>
      </c>
      <c r="E238" s="2">
        <v>2.1800000000000002</v>
      </c>
      <c r="F238" s="2">
        <v>0.43</v>
      </c>
      <c r="G238" s="2">
        <v>19.27</v>
      </c>
      <c r="H238" s="2">
        <v>90.48</v>
      </c>
      <c r="I238" s="4">
        <v>0.02</v>
      </c>
      <c r="J238" s="4">
        <v>180</v>
      </c>
      <c r="K238" s="4">
        <v>0.01</v>
      </c>
      <c r="L238" s="4">
        <v>0.08</v>
      </c>
      <c r="M238" s="4">
        <v>11.7</v>
      </c>
      <c r="N238" s="4">
        <v>12.27</v>
      </c>
      <c r="O238" s="4">
        <v>5.34</v>
      </c>
      <c r="P238" s="4">
        <v>6.23</v>
      </c>
    </row>
    <row r="239" spans="1:16" ht="12" customHeight="1" x14ac:dyDescent="0.25">
      <c r="A239" s="26">
        <v>1</v>
      </c>
      <c r="B239" s="52" t="s">
        <v>81</v>
      </c>
      <c r="C239" s="52"/>
      <c r="D239" s="39">
        <v>30</v>
      </c>
      <c r="E239" s="2">
        <v>2.46</v>
      </c>
      <c r="F239" s="2">
        <v>0.64</v>
      </c>
      <c r="G239" s="2">
        <v>14.58</v>
      </c>
      <c r="H239" s="2">
        <v>76.5</v>
      </c>
      <c r="I239" s="2">
        <v>0.05</v>
      </c>
      <c r="J239" s="2">
        <v>1.2E-2</v>
      </c>
      <c r="K239" s="2">
        <v>0</v>
      </c>
      <c r="L239" s="2">
        <v>0.35</v>
      </c>
      <c r="M239" s="2">
        <v>8.98</v>
      </c>
      <c r="N239" s="2">
        <v>41.34</v>
      </c>
      <c r="O239" s="2">
        <v>9.76</v>
      </c>
      <c r="P239" s="2">
        <v>1.22</v>
      </c>
    </row>
    <row r="240" spans="1:16" ht="12" customHeight="1" x14ac:dyDescent="0.25">
      <c r="A240" s="26"/>
      <c r="B240" s="52"/>
      <c r="C240" s="52"/>
      <c r="D240" s="39"/>
      <c r="E240" s="2"/>
      <c r="F240" s="2"/>
      <c r="G240" s="2"/>
      <c r="H240" s="2"/>
      <c r="I240" s="2">
        <v>0.14000000000000001</v>
      </c>
      <c r="J240" s="2">
        <v>0.01</v>
      </c>
      <c r="K240" s="4">
        <v>0</v>
      </c>
      <c r="L240" s="2">
        <v>0.54</v>
      </c>
      <c r="M240" s="2">
        <v>27.1</v>
      </c>
      <c r="N240" s="2">
        <v>21</v>
      </c>
      <c r="O240" s="2">
        <v>10.68</v>
      </c>
      <c r="P240" s="2">
        <v>0.9</v>
      </c>
    </row>
    <row r="241" spans="1:16" ht="12" customHeight="1" x14ac:dyDescent="0.25">
      <c r="A241" s="53" t="s">
        <v>31</v>
      </c>
      <c r="B241" s="53"/>
      <c r="C241" s="53"/>
      <c r="D241" s="54"/>
      <c r="E241" s="4">
        <f>E240+E239+E235+E234+E238+E237+E236</f>
        <v>47.69</v>
      </c>
      <c r="F241" s="4">
        <f>F240+F239+F235+F234+F238+F237+F236</f>
        <v>68.03</v>
      </c>
      <c r="G241" s="4">
        <f>G240+G239+G235+G234+G238+G237+G236</f>
        <v>178.58</v>
      </c>
      <c r="H241" s="4">
        <f>H240+H239+H235+H234+H238+H237+H236</f>
        <v>1141.6399999999999</v>
      </c>
      <c r="I241" s="2">
        <f t="shared" ref="I241:P241" si="39">I240+I239+I235+I234+I238</f>
        <v>0.44000000000000006</v>
      </c>
      <c r="J241" s="2">
        <f t="shared" si="39"/>
        <v>215.47199999999998</v>
      </c>
      <c r="K241" s="2">
        <f t="shared" si="39"/>
        <v>159.16999999999999</v>
      </c>
      <c r="L241" s="2">
        <f t="shared" si="39"/>
        <v>1.7800000000000002</v>
      </c>
      <c r="M241" s="2">
        <f t="shared" si="39"/>
        <v>97.47</v>
      </c>
      <c r="N241" s="2">
        <f t="shared" si="39"/>
        <v>229.82000000000002</v>
      </c>
      <c r="O241" s="2">
        <f t="shared" si="39"/>
        <v>80.650000000000006</v>
      </c>
      <c r="P241" s="2">
        <f t="shared" si="39"/>
        <v>10.34</v>
      </c>
    </row>
    <row r="242" spans="1:16" ht="12" customHeight="1" x14ac:dyDescent="0.25">
      <c r="A242" s="53" t="s">
        <v>32</v>
      </c>
      <c r="B242" s="53"/>
      <c r="C242" s="53"/>
      <c r="D242" s="53"/>
      <c r="E242" s="2">
        <f t="shared" ref="E242:P242" si="40">E241+E232</f>
        <v>79.11</v>
      </c>
      <c r="F242" s="2">
        <f t="shared" si="40"/>
        <v>101.03</v>
      </c>
      <c r="G242" s="2">
        <f t="shared" si="40"/>
        <v>351.84000000000003</v>
      </c>
      <c r="H242" s="2">
        <f t="shared" si="40"/>
        <v>1896.37</v>
      </c>
      <c r="I242" s="2" t="e">
        <f t="shared" si="40"/>
        <v>#REF!</v>
      </c>
      <c r="J242" s="2" t="e">
        <f t="shared" si="40"/>
        <v>#REF!</v>
      </c>
      <c r="K242" s="2" t="e">
        <f t="shared" si="40"/>
        <v>#REF!</v>
      </c>
      <c r="L242" s="2" t="e">
        <f t="shared" si="40"/>
        <v>#REF!</v>
      </c>
      <c r="M242" s="2" t="e">
        <f t="shared" si="40"/>
        <v>#REF!</v>
      </c>
      <c r="N242" s="2" t="e">
        <f t="shared" si="40"/>
        <v>#REF!</v>
      </c>
      <c r="O242" s="2" t="e">
        <f t="shared" si="40"/>
        <v>#REF!</v>
      </c>
      <c r="P242" s="2" t="e">
        <f t="shared" si="40"/>
        <v>#REF!</v>
      </c>
    </row>
    <row r="243" spans="1:16" ht="12" customHeight="1" x14ac:dyDescent="0.25">
      <c r="A243" s="14"/>
      <c r="B243" s="14"/>
      <c r="C243" s="14"/>
      <c r="D243" s="14"/>
      <c r="E243" s="14" t="s">
        <v>96</v>
      </c>
      <c r="F243" s="14"/>
      <c r="G243" s="14"/>
      <c r="H243" s="14"/>
      <c r="I243" s="14"/>
      <c r="J243" s="14"/>
      <c r="K243" s="68" t="s">
        <v>33</v>
      </c>
      <c r="L243" s="68"/>
      <c r="M243" s="68"/>
      <c r="N243" s="68"/>
      <c r="O243" s="68"/>
      <c r="P243" s="68"/>
    </row>
    <row r="244" spans="1:16" ht="12" customHeight="1" x14ac:dyDescent="0.25">
      <c r="A244" s="69" t="s">
        <v>52</v>
      </c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</row>
    <row r="245" spans="1:16" ht="12" customHeight="1" x14ac:dyDescent="0.25">
      <c r="A245" s="13" t="s">
        <v>98</v>
      </c>
      <c r="B245" s="14"/>
      <c r="C245" s="14"/>
      <c r="D245" s="36"/>
      <c r="E245" s="35" t="s">
        <v>1</v>
      </c>
      <c r="F245" s="70" t="s">
        <v>44</v>
      </c>
      <c r="G245" s="71"/>
      <c r="H245" s="71"/>
      <c r="I245" s="61" t="s">
        <v>3</v>
      </c>
      <c r="J245" s="61"/>
      <c r="K245" s="76" t="s">
        <v>4</v>
      </c>
      <c r="L245" s="76"/>
      <c r="M245" s="76"/>
      <c r="N245" s="76"/>
      <c r="O245" s="76"/>
      <c r="P245" s="76"/>
    </row>
    <row r="246" spans="1:16" ht="12" customHeight="1" x14ac:dyDescent="0.25">
      <c r="A246" s="35" t="s">
        <v>3</v>
      </c>
      <c r="B246" s="34" t="s">
        <v>4</v>
      </c>
      <c r="C246" s="14"/>
      <c r="D246" s="60" t="s">
        <v>5</v>
      </c>
      <c r="E246" s="60"/>
      <c r="F246" s="37">
        <v>2</v>
      </c>
      <c r="G246" s="14"/>
      <c r="H246" s="36"/>
      <c r="I246" s="61" t="s">
        <v>7</v>
      </c>
      <c r="J246" s="61"/>
      <c r="K246" s="62" t="s">
        <v>67</v>
      </c>
      <c r="L246" s="62"/>
      <c r="M246" s="62"/>
      <c r="N246" s="62"/>
      <c r="O246" s="62"/>
      <c r="P246" s="62"/>
    </row>
    <row r="247" spans="1:16" ht="12" customHeight="1" x14ac:dyDescent="0.25">
      <c r="A247" s="64" t="s">
        <v>9</v>
      </c>
      <c r="B247" s="64" t="s">
        <v>10</v>
      </c>
      <c r="C247" s="64"/>
      <c r="D247" s="64" t="s">
        <v>11</v>
      </c>
      <c r="E247" s="63" t="s">
        <v>12</v>
      </c>
      <c r="F247" s="63"/>
      <c r="G247" s="63"/>
      <c r="H247" s="64" t="s">
        <v>13</v>
      </c>
      <c r="I247" s="63" t="s">
        <v>14</v>
      </c>
      <c r="J247" s="63"/>
      <c r="K247" s="63"/>
      <c r="L247" s="63"/>
      <c r="M247" s="63" t="s">
        <v>15</v>
      </c>
      <c r="N247" s="63"/>
      <c r="O247" s="63"/>
      <c r="P247" s="63"/>
    </row>
    <row r="248" spans="1:16" ht="12" customHeight="1" x14ac:dyDescent="0.25">
      <c r="A248" s="65"/>
      <c r="B248" s="66"/>
      <c r="C248" s="67"/>
      <c r="D248" s="65"/>
      <c r="E248" s="32" t="s">
        <v>16</v>
      </c>
      <c r="F248" s="32" t="s">
        <v>17</v>
      </c>
      <c r="G248" s="32" t="s">
        <v>18</v>
      </c>
      <c r="H248" s="65"/>
      <c r="I248" s="32" t="s">
        <v>19</v>
      </c>
      <c r="J248" s="32" t="s">
        <v>20</v>
      </c>
      <c r="K248" s="32" t="s">
        <v>21</v>
      </c>
      <c r="L248" s="32" t="s">
        <v>22</v>
      </c>
      <c r="M248" s="32" t="s">
        <v>23</v>
      </c>
      <c r="N248" s="32" t="s">
        <v>24</v>
      </c>
      <c r="O248" s="32" t="s">
        <v>25</v>
      </c>
      <c r="P248" s="32" t="s">
        <v>26</v>
      </c>
    </row>
    <row r="249" spans="1:16" ht="12" customHeight="1" x14ac:dyDescent="0.25">
      <c r="A249" s="33">
        <v>1</v>
      </c>
      <c r="B249" s="55">
        <v>2</v>
      </c>
      <c r="C249" s="55"/>
      <c r="D249" s="33">
        <v>3</v>
      </c>
      <c r="E249" s="33">
        <v>4</v>
      </c>
      <c r="F249" s="33">
        <v>5</v>
      </c>
      <c r="G249" s="33">
        <v>6</v>
      </c>
      <c r="H249" s="33">
        <v>7</v>
      </c>
      <c r="I249" s="33">
        <v>8</v>
      </c>
      <c r="J249" s="33">
        <v>9</v>
      </c>
      <c r="K249" s="33">
        <v>10</v>
      </c>
      <c r="L249" s="33">
        <v>11</v>
      </c>
      <c r="M249" s="33">
        <v>12</v>
      </c>
      <c r="N249" s="33">
        <v>13</v>
      </c>
      <c r="O249" s="33">
        <v>14</v>
      </c>
      <c r="P249" s="33">
        <v>15</v>
      </c>
    </row>
    <row r="250" spans="1:16" ht="12" customHeight="1" x14ac:dyDescent="0.25">
      <c r="A250" s="56" t="s">
        <v>27</v>
      </c>
      <c r="B250" s="56"/>
      <c r="C250" s="56"/>
      <c r="D250" s="57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</row>
    <row r="251" spans="1:16" ht="12" customHeight="1" x14ac:dyDescent="0.25">
      <c r="A251" s="26">
        <v>3</v>
      </c>
      <c r="B251" s="52" t="s">
        <v>85</v>
      </c>
      <c r="C251" s="52"/>
      <c r="D251" s="39">
        <v>40</v>
      </c>
      <c r="E251" s="2">
        <v>2.21</v>
      </c>
      <c r="F251" s="2">
        <v>9.1199999999999992</v>
      </c>
      <c r="G251" s="2">
        <v>15.4</v>
      </c>
      <c r="H251" s="2">
        <v>154</v>
      </c>
      <c r="I251" s="2">
        <v>0.09</v>
      </c>
      <c r="J251" s="2">
        <v>0.34</v>
      </c>
      <c r="K251" s="2">
        <v>126.13</v>
      </c>
      <c r="L251" s="2">
        <v>0.18</v>
      </c>
      <c r="M251" s="2">
        <v>254.06</v>
      </c>
      <c r="N251" s="2">
        <v>192.75</v>
      </c>
      <c r="O251" s="2">
        <v>29.23</v>
      </c>
      <c r="P251" s="2">
        <v>0.26</v>
      </c>
    </row>
    <row r="252" spans="1:16" ht="12" customHeight="1" x14ac:dyDescent="0.25">
      <c r="A252" s="26">
        <v>284</v>
      </c>
      <c r="B252" s="52" t="s">
        <v>91</v>
      </c>
      <c r="C252" s="52"/>
      <c r="D252" s="39">
        <v>150</v>
      </c>
      <c r="E252" s="2">
        <v>10.17</v>
      </c>
      <c r="F252" s="2">
        <v>18.27</v>
      </c>
      <c r="G252" s="2">
        <v>32.89</v>
      </c>
      <c r="H252" s="2">
        <v>249.28</v>
      </c>
      <c r="I252" s="4">
        <v>0.02</v>
      </c>
      <c r="J252" s="4">
        <v>180</v>
      </c>
      <c r="K252" s="4">
        <v>0.01</v>
      </c>
      <c r="L252" s="4">
        <v>0.08</v>
      </c>
      <c r="M252" s="4">
        <v>11.7</v>
      </c>
      <c r="N252" s="4">
        <v>12.27</v>
      </c>
      <c r="O252" s="4">
        <v>5.34</v>
      </c>
      <c r="P252" s="4">
        <v>6.23</v>
      </c>
    </row>
    <row r="253" spans="1:16" ht="12" customHeight="1" x14ac:dyDescent="0.25">
      <c r="A253" s="26">
        <v>628</v>
      </c>
      <c r="B253" s="52" t="s">
        <v>86</v>
      </c>
      <c r="C253" s="52"/>
      <c r="D253" s="39">
        <v>215</v>
      </c>
      <c r="E253" s="2">
        <v>0.4</v>
      </c>
      <c r="F253" s="2">
        <v>0</v>
      </c>
      <c r="G253" s="2">
        <v>25.02</v>
      </c>
      <c r="H253" s="2">
        <v>93</v>
      </c>
      <c r="I253" s="2">
        <v>0.05</v>
      </c>
      <c r="J253" s="2">
        <v>1.2E-2</v>
      </c>
      <c r="K253" s="2">
        <v>0</v>
      </c>
      <c r="L253" s="2">
        <v>0.35</v>
      </c>
      <c r="M253" s="2">
        <v>8.98</v>
      </c>
      <c r="N253" s="2">
        <v>41.34</v>
      </c>
      <c r="O253" s="2">
        <v>9.76</v>
      </c>
      <c r="P253" s="2">
        <v>1.22</v>
      </c>
    </row>
    <row r="254" spans="1:16" ht="12" customHeight="1" x14ac:dyDescent="0.25">
      <c r="A254" s="53" t="s">
        <v>28</v>
      </c>
      <c r="B254" s="53"/>
      <c r="C254" s="53"/>
      <c r="D254" s="54"/>
      <c r="E254" s="4">
        <f>E252+E253+E251</f>
        <v>12.780000000000001</v>
      </c>
      <c r="F254" s="4">
        <f t="shared" ref="F254:P254" si="41">F252+F253+F251</f>
        <v>27.39</v>
      </c>
      <c r="G254" s="4">
        <f t="shared" si="41"/>
        <v>73.31</v>
      </c>
      <c r="H254" s="4">
        <f t="shared" si="41"/>
        <v>496.28</v>
      </c>
      <c r="I254" s="4">
        <f t="shared" si="41"/>
        <v>0.16</v>
      </c>
      <c r="J254" s="4">
        <f t="shared" si="41"/>
        <v>180.352</v>
      </c>
      <c r="K254" s="4">
        <f t="shared" si="41"/>
        <v>126.14</v>
      </c>
      <c r="L254" s="4">
        <f t="shared" si="41"/>
        <v>0.61</v>
      </c>
      <c r="M254" s="4">
        <f t="shared" si="41"/>
        <v>274.74</v>
      </c>
      <c r="N254" s="4">
        <f t="shared" si="41"/>
        <v>246.36</v>
      </c>
      <c r="O254" s="4">
        <f t="shared" si="41"/>
        <v>44.33</v>
      </c>
      <c r="P254" s="4">
        <f t="shared" si="41"/>
        <v>7.71</v>
      </c>
    </row>
    <row r="255" spans="1:16" ht="12" customHeight="1" x14ac:dyDescent="0.25">
      <c r="A255" s="56" t="s">
        <v>29</v>
      </c>
      <c r="B255" s="56"/>
      <c r="C255" s="56"/>
      <c r="D255" s="57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</row>
    <row r="256" spans="1:16" ht="12" customHeight="1" x14ac:dyDescent="0.25">
      <c r="A256" s="26" t="s">
        <v>95</v>
      </c>
      <c r="B256" s="52" t="s">
        <v>111</v>
      </c>
      <c r="C256" s="52"/>
      <c r="D256" s="42">
        <v>60</v>
      </c>
      <c r="E256" s="2">
        <v>4.2</v>
      </c>
      <c r="F256" s="2">
        <v>0.3</v>
      </c>
      <c r="G256" s="2">
        <v>12</v>
      </c>
      <c r="H256" s="2">
        <v>67.2</v>
      </c>
      <c r="I256" s="2">
        <v>0.11</v>
      </c>
      <c r="J256" s="2">
        <v>0.06</v>
      </c>
      <c r="K256" s="2">
        <v>14.2</v>
      </c>
      <c r="L256" s="2">
        <v>0.19</v>
      </c>
      <c r="M256" s="2">
        <v>19.45</v>
      </c>
      <c r="N256" s="2">
        <v>55.68</v>
      </c>
      <c r="O256" s="2">
        <v>22.3</v>
      </c>
      <c r="P256" s="2">
        <v>0.86</v>
      </c>
    </row>
    <row r="257" spans="1:16" ht="12" customHeight="1" x14ac:dyDescent="0.25">
      <c r="A257" s="10">
        <v>136</v>
      </c>
      <c r="B257" s="78" t="s">
        <v>74</v>
      </c>
      <c r="C257" s="79"/>
      <c r="D257" s="39">
        <v>250</v>
      </c>
      <c r="E257" s="7">
        <v>28.23</v>
      </c>
      <c r="F257" s="7">
        <v>37.14</v>
      </c>
      <c r="G257" s="7">
        <v>53.64</v>
      </c>
      <c r="H257" s="7">
        <v>423.34</v>
      </c>
      <c r="I257" s="2"/>
      <c r="J257" s="2"/>
      <c r="K257" s="2"/>
      <c r="L257" s="2"/>
      <c r="M257" s="2"/>
      <c r="N257" s="2"/>
      <c r="O257" s="2"/>
      <c r="P257" s="2"/>
    </row>
    <row r="258" spans="1:16" ht="12" customHeight="1" x14ac:dyDescent="0.25">
      <c r="A258" s="26">
        <v>89</v>
      </c>
      <c r="B258" s="48" t="s">
        <v>128</v>
      </c>
      <c r="C258" s="50"/>
      <c r="D258" s="46">
        <v>158</v>
      </c>
      <c r="E258" s="2">
        <v>44.59</v>
      </c>
      <c r="F258" s="2">
        <v>48</v>
      </c>
      <c r="G258" s="2">
        <v>57.44</v>
      </c>
      <c r="H258" s="2">
        <v>431.56</v>
      </c>
      <c r="I258" s="2"/>
      <c r="J258" s="2"/>
      <c r="K258" s="2"/>
      <c r="L258" s="2"/>
      <c r="M258" s="2"/>
      <c r="N258" s="2"/>
      <c r="O258" s="2"/>
      <c r="P258" s="2"/>
    </row>
    <row r="259" spans="1:16" ht="12" customHeight="1" x14ac:dyDescent="0.25">
      <c r="A259" s="26">
        <v>469</v>
      </c>
      <c r="B259" s="52" t="s">
        <v>84</v>
      </c>
      <c r="C259" s="52"/>
      <c r="D259" s="46">
        <v>180</v>
      </c>
      <c r="E259" s="2">
        <v>19.14</v>
      </c>
      <c r="F259" s="2">
        <v>15.53</v>
      </c>
      <c r="G259" s="2">
        <v>86.48</v>
      </c>
      <c r="H259" s="2">
        <v>321.41000000000003</v>
      </c>
      <c r="I259" s="2"/>
      <c r="J259" s="2"/>
      <c r="K259" s="2"/>
      <c r="L259" s="2"/>
      <c r="M259" s="2"/>
      <c r="N259" s="2"/>
      <c r="O259" s="2"/>
      <c r="P259" s="2"/>
    </row>
    <row r="260" spans="1:16" ht="12" customHeight="1" x14ac:dyDescent="0.25">
      <c r="A260" s="26">
        <v>628</v>
      </c>
      <c r="B260" s="52" t="s">
        <v>86</v>
      </c>
      <c r="C260" s="52"/>
      <c r="D260" s="39">
        <v>215</v>
      </c>
      <c r="E260" s="2">
        <v>0.4</v>
      </c>
      <c r="F260" s="2">
        <v>0</v>
      </c>
      <c r="G260" s="2">
        <v>25.02</v>
      </c>
      <c r="H260" s="2">
        <v>93</v>
      </c>
      <c r="I260" s="2">
        <v>3.1E-2</v>
      </c>
      <c r="J260" s="2">
        <v>2.2999999999999998</v>
      </c>
      <c r="K260" s="2">
        <v>0.4</v>
      </c>
      <c r="L260" s="2">
        <v>0.6</v>
      </c>
      <c r="M260" s="2">
        <v>3.56</v>
      </c>
      <c r="N260" s="2">
        <v>76</v>
      </c>
      <c r="O260" s="2">
        <v>38.22</v>
      </c>
      <c r="P260" s="2">
        <v>0.62</v>
      </c>
    </row>
    <row r="261" spans="1:16" ht="12" customHeight="1" x14ac:dyDescent="0.25">
      <c r="A261" s="26">
        <v>1</v>
      </c>
      <c r="B261" s="52" t="s">
        <v>101</v>
      </c>
      <c r="C261" s="52"/>
      <c r="D261" s="39">
        <v>30</v>
      </c>
      <c r="E261" s="2">
        <v>2.1800000000000002</v>
      </c>
      <c r="F261" s="2">
        <v>0.43</v>
      </c>
      <c r="G261" s="2">
        <v>19.27</v>
      </c>
      <c r="H261" s="2">
        <v>90.48</v>
      </c>
      <c r="I261" s="4">
        <v>0</v>
      </c>
      <c r="J261" s="2">
        <v>0.2</v>
      </c>
      <c r="K261" s="4">
        <v>0</v>
      </c>
      <c r="L261" s="2">
        <v>0.01</v>
      </c>
      <c r="M261" s="2">
        <v>13.15</v>
      </c>
      <c r="N261" s="2">
        <v>18.02</v>
      </c>
      <c r="O261" s="2">
        <v>9.64</v>
      </c>
      <c r="P261" s="2">
        <v>1.73</v>
      </c>
    </row>
    <row r="262" spans="1:16" ht="12" customHeight="1" x14ac:dyDescent="0.25">
      <c r="A262" s="26">
        <v>1</v>
      </c>
      <c r="B262" s="52" t="s">
        <v>81</v>
      </c>
      <c r="C262" s="52"/>
      <c r="D262" s="39">
        <v>30</v>
      </c>
      <c r="E262" s="2">
        <v>2.46</v>
      </c>
      <c r="F262" s="2">
        <v>0.64</v>
      </c>
      <c r="G262" s="2">
        <v>14.58</v>
      </c>
      <c r="H262" s="2">
        <v>76.5</v>
      </c>
      <c r="I262" s="2">
        <v>0.05</v>
      </c>
      <c r="J262" s="2">
        <v>1.2E-2</v>
      </c>
      <c r="K262" s="2">
        <v>0</v>
      </c>
      <c r="L262" s="2">
        <v>0.35</v>
      </c>
      <c r="M262" s="2">
        <v>8.98</v>
      </c>
      <c r="N262" s="2">
        <v>41.34</v>
      </c>
      <c r="O262" s="2">
        <v>9.76</v>
      </c>
      <c r="P262" s="2">
        <v>1.22</v>
      </c>
    </row>
    <row r="263" spans="1:16" ht="12" customHeight="1" x14ac:dyDescent="0.25">
      <c r="A263" s="2"/>
      <c r="B263" s="52"/>
      <c r="C263" s="52"/>
      <c r="D263" s="39"/>
      <c r="E263" s="2"/>
      <c r="F263" s="2"/>
      <c r="G263" s="2"/>
      <c r="H263" s="2"/>
      <c r="I263" s="2">
        <v>0.14000000000000001</v>
      </c>
      <c r="J263" s="2">
        <v>0.01</v>
      </c>
      <c r="K263" s="4">
        <v>0</v>
      </c>
      <c r="L263" s="2">
        <v>0.54</v>
      </c>
      <c r="M263" s="2">
        <v>27.1</v>
      </c>
      <c r="N263" s="2">
        <v>21</v>
      </c>
      <c r="O263" s="2">
        <v>10.68</v>
      </c>
      <c r="P263" s="2">
        <v>0.9</v>
      </c>
    </row>
    <row r="264" spans="1:16" ht="12" customHeight="1" x14ac:dyDescent="0.25">
      <c r="A264" s="53" t="s">
        <v>31</v>
      </c>
      <c r="B264" s="53"/>
      <c r="C264" s="53"/>
      <c r="D264" s="54"/>
      <c r="E264" s="2">
        <f>E256+E262+E263+E260+E261+E257+E258+E259</f>
        <v>101.2</v>
      </c>
      <c r="F264" s="2">
        <f t="shared" ref="F264:H264" si="42">F256+F262+F263+F260+F261+F257+F258+F259</f>
        <v>102.03999999999999</v>
      </c>
      <c r="G264" s="2">
        <f t="shared" si="42"/>
        <v>268.43</v>
      </c>
      <c r="H264" s="2">
        <f t="shared" si="42"/>
        <v>1503.49</v>
      </c>
      <c r="I264" s="2">
        <f t="shared" ref="I264:P264" si="43">I256+I262+I263+I260+I261</f>
        <v>0.33100000000000007</v>
      </c>
      <c r="J264" s="2">
        <f t="shared" si="43"/>
        <v>2.5819999999999999</v>
      </c>
      <c r="K264" s="2">
        <f t="shared" si="43"/>
        <v>14.6</v>
      </c>
      <c r="L264" s="2">
        <f t="shared" si="43"/>
        <v>1.6900000000000002</v>
      </c>
      <c r="M264" s="2">
        <f t="shared" si="43"/>
        <v>72.240000000000009</v>
      </c>
      <c r="N264" s="2">
        <f t="shared" si="43"/>
        <v>212.04000000000002</v>
      </c>
      <c r="O264" s="2">
        <f t="shared" si="43"/>
        <v>90.600000000000009</v>
      </c>
      <c r="P264" s="2">
        <f t="shared" si="43"/>
        <v>5.33</v>
      </c>
    </row>
    <row r="265" spans="1:16" ht="12" customHeight="1" x14ac:dyDescent="0.25">
      <c r="A265" s="53" t="s">
        <v>32</v>
      </c>
      <c r="B265" s="53"/>
      <c r="C265" s="53"/>
      <c r="D265" s="53"/>
      <c r="E265" s="4">
        <f t="shared" ref="E265:P265" si="44">E264+E254</f>
        <v>113.98</v>
      </c>
      <c r="F265" s="4">
        <f t="shared" si="44"/>
        <v>129.43</v>
      </c>
      <c r="G265" s="4">
        <f t="shared" si="44"/>
        <v>341.74</v>
      </c>
      <c r="H265" s="4">
        <f t="shared" si="44"/>
        <v>1999.77</v>
      </c>
      <c r="I265" s="4">
        <f t="shared" si="44"/>
        <v>0.4910000000000001</v>
      </c>
      <c r="J265" s="4">
        <f t="shared" si="44"/>
        <v>182.934</v>
      </c>
      <c r="K265" s="4">
        <f t="shared" si="44"/>
        <v>140.74</v>
      </c>
      <c r="L265" s="4">
        <f t="shared" si="44"/>
        <v>2.3000000000000003</v>
      </c>
      <c r="M265" s="4">
        <f t="shared" si="44"/>
        <v>346.98</v>
      </c>
      <c r="N265" s="4">
        <f t="shared" si="44"/>
        <v>458.40000000000003</v>
      </c>
      <c r="O265" s="4">
        <f t="shared" si="44"/>
        <v>134.93</v>
      </c>
      <c r="P265" s="4">
        <f t="shared" si="44"/>
        <v>13.04</v>
      </c>
    </row>
    <row r="266" spans="1:16" ht="12" customHeight="1" x14ac:dyDescent="0.25">
      <c r="A266" s="53" t="s">
        <v>53</v>
      </c>
      <c r="B266" s="53"/>
      <c r="C266" s="53"/>
      <c r="D266" s="53"/>
      <c r="E266" s="4">
        <f>E265+E242+E220+E197+E174+E152+E130+E108+E86+E64+E42+E20</f>
        <v>1156.5899999999999</v>
      </c>
      <c r="F266" s="4">
        <f t="shared" ref="F266:P266" si="45">F265+F242+F220+F197+F174+F152+F130+F108+F86+F64+F42+F20</f>
        <v>1379.03</v>
      </c>
      <c r="G266" s="4">
        <f t="shared" si="45"/>
        <v>3991.41</v>
      </c>
      <c r="H266" s="4">
        <f t="shared" si="45"/>
        <v>24672.420000000006</v>
      </c>
      <c r="I266" s="4" t="e">
        <f t="shared" si="45"/>
        <v>#REF!</v>
      </c>
      <c r="J266" s="4" t="e">
        <f t="shared" si="45"/>
        <v>#REF!</v>
      </c>
      <c r="K266" s="4" t="e">
        <f t="shared" si="45"/>
        <v>#REF!</v>
      </c>
      <c r="L266" s="4" t="e">
        <f t="shared" si="45"/>
        <v>#REF!</v>
      </c>
      <c r="M266" s="4" t="e">
        <f t="shared" si="45"/>
        <v>#REF!</v>
      </c>
      <c r="N266" s="4" t="e">
        <f t="shared" si="45"/>
        <v>#REF!</v>
      </c>
      <c r="O266" s="4" t="e">
        <f t="shared" si="45"/>
        <v>#REF!</v>
      </c>
      <c r="P266" s="4" t="e">
        <f t="shared" si="45"/>
        <v>#REF!</v>
      </c>
    </row>
    <row r="267" spans="1:16" ht="12" customHeight="1" x14ac:dyDescent="0.25">
      <c r="A267" s="53" t="s">
        <v>54</v>
      </c>
      <c r="B267" s="53"/>
      <c r="C267" s="53"/>
      <c r="D267" s="53"/>
      <c r="E267" s="4">
        <f>E266/12</f>
        <v>96.382499999999993</v>
      </c>
      <c r="F267" s="4">
        <f t="shared" ref="F267:P267" si="46">F266/12</f>
        <v>114.91916666666667</v>
      </c>
      <c r="G267" s="4">
        <f t="shared" si="46"/>
        <v>332.61750000000001</v>
      </c>
      <c r="H267" s="4">
        <f t="shared" si="46"/>
        <v>2056.0350000000003</v>
      </c>
      <c r="I267" s="4" t="e">
        <f t="shared" si="46"/>
        <v>#REF!</v>
      </c>
      <c r="J267" s="4" t="e">
        <f t="shared" si="46"/>
        <v>#REF!</v>
      </c>
      <c r="K267" s="4" t="e">
        <f t="shared" si="46"/>
        <v>#REF!</v>
      </c>
      <c r="L267" s="4" t="e">
        <f t="shared" si="46"/>
        <v>#REF!</v>
      </c>
      <c r="M267" s="4" t="e">
        <f t="shared" si="46"/>
        <v>#REF!</v>
      </c>
      <c r="N267" s="4" t="e">
        <f t="shared" si="46"/>
        <v>#REF!</v>
      </c>
      <c r="O267" s="4" t="e">
        <f t="shared" si="46"/>
        <v>#REF!</v>
      </c>
      <c r="P267" s="4" t="e">
        <f t="shared" si="46"/>
        <v>#REF!</v>
      </c>
    </row>
    <row r="268" spans="1:16" ht="12" customHeight="1" x14ac:dyDescent="0.25">
      <c r="A268" s="14"/>
      <c r="B268" s="14"/>
      <c r="C268" s="14"/>
      <c r="D268" s="14"/>
      <c r="E268" s="14" t="s">
        <v>96</v>
      </c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1:16" ht="12" customHeight="1" x14ac:dyDescent="0.25">
      <c r="A269" s="14"/>
      <c r="B269" s="14"/>
      <c r="C269" s="14"/>
      <c r="D269" s="14"/>
      <c r="E269" s="25"/>
      <c r="F269" s="24"/>
      <c r="G269" s="24"/>
      <c r="H269" s="24"/>
      <c r="I269" s="22" t="s">
        <v>56</v>
      </c>
      <c r="J269" s="14"/>
      <c r="K269" s="14"/>
      <c r="L269" s="14"/>
      <c r="M269" s="14"/>
      <c r="N269" s="14"/>
      <c r="O269" s="14"/>
      <c r="P269" s="14"/>
    </row>
    <row r="270" spans="1:16" ht="12" customHeight="1" x14ac:dyDescent="0.25">
      <c r="A270" s="23" t="s">
        <v>55</v>
      </c>
      <c r="B270" s="22" t="s">
        <v>56</v>
      </c>
      <c r="C270" s="14"/>
      <c r="D270" s="14"/>
      <c r="E270" s="14"/>
      <c r="F270" s="14"/>
      <c r="G270" s="23" t="s">
        <v>77</v>
      </c>
      <c r="H270" s="23"/>
      <c r="I270" s="14"/>
      <c r="J270" s="14"/>
      <c r="K270" s="14"/>
      <c r="L270" s="14"/>
      <c r="M270" s="14"/>
      <c r="N270" s="14"/>
      <c r="O270" s="14"/>
      <c r="P270" s="14"/>
    </row>
    <row r="271" spans="1:16" ht="12" customHeight="1" x14ac:dyDescent="0.25">
      <c r="A271" s="14"/>
      <c r="B271" s="14"/>
      <c r="C271" s="14"/>
      <c r="D271" s="14"/>
      <c r="E271" s="14"/>
      <c r="F271" s="14"/>
      <c r="G271" s="13"/>
      <c r="H271" s="14"/>
      <c r="I271" s="1"/>
      <c r="J271" s="1"/>
      <c r="K271" s="1"/>
      <c r="L271" s="1"/>
      <c r="M271" s="1"/>
      <c r="N271" s="1"/>
      <c r="O271" s="1"/>
      <c r="P271" s="1"/>
    </row>
    <row r="272" spans="1:16" ht="12" customHeight="1" x14ac:dyDescent="0.25">
      <c r="A272" s="15"/>
      <c r="B272" s="15"/>
      <c r="C272" s="15"/>
      <c r="D272" s="15"/>
      <c r="E272" s="13" t="s">
        <v>57</v>
      </c>
      <c r="F272" s="15"/>
      <c r="G272" s="15"/>
      <c r="H272" s="15"/>
      <c r="I272" s="1"/>
      <c r="J272" s="1"/>
      <c r="K272" s="1"/>
      <c r="L272" s="1"/>
      <c r="M272" s="1"/>
      <c r="N272" s="1"/>
      <c r="O272" s="1"/>
      <c r="P272" s="1"/>
    </row>
  </sheetData>
  <mergeCells count="372">
    <mergeCell ref="B239:C239"/>
    <mergeCell ref="B216:C216"/>
    <mergeCell ref="B238:C238"/>
    <mergeCell ref="B60:C60"/>
    <mergeCell ref="B59:C59"/>
    <mergeCell ref="B105:C105"/>
    <mergeCell ref="A1:P1"/>
    <mergeCell ref="F2:H2"/>
    <mergeCell ref="I2:J2"/>
    <mergeCell ref="D3:E3"/>
    <mergeCell ref="I3:J3"/>
    <mergeCell ref="K3:P3"/>
    <mergeCell ref="M4:P4"/>
    <mergeCell ref="B6:C6"/>
    <mergeCell ref="A7:P7"/>
    <mergeCell ref="B8:C8"/>
    <mergeCell ref="B10:C10"/>
    <mergeCell ref="A4:A5"/>
    <mergeCell ref="B4:C5"/>
    <mergeCell ref="D4:D5"/>
    <mergeCell ref="E4:G4"/>
    <mergeCell ref="H4:H5"/>
    <mergeCell ref="I4:L4"/>
    <mergeCell ref="B9:C9"/>
    <mergeCell ref="B18:C18"/>
    <mergeCell ref="A19:D19"/>
    <mergeCell ref="A20:D20"/>
    <mergeCell ref="K21:P21"/>
    <mergeCell ref="A22:P22"/>
    <mergeCell ref="F23:H23"/>
    <mergeCell ref="I23:J23"/>
    <mergeCell ref="K23:P23"/>
    <mergeCell ref="A11:D11"/>
    <mergeCell ref="A12:P12"/>
    <mergeCell ref="B15:C15"/>
    <mergeCell ref="B13:C13"/>
    <mergeCell ref="B14:C14"/>
    <mergeCell ref="B16:C16"/>
    <mergeCell ref="B17:C17"/>
    <mergeCell ref="A33:P33"/>
    <mergeCell ref="B38:C38"/>
    <mergeCell ref="B27:C27"/>
    <mergeCell ref="A28:P28"/>
    <mergeCell ref="A32:D32"/>
    <mergeCell ref="D24:E24"/>
    <mergeCell ref="I24:J24"/>
    <mergeCell ref="K24:P24"/>
    <mergeCell ref="A25:A26"/>
    <mergeCell ref="B25:C26"/>
    <mergeCell ref="D25:D26"/>
    <mergeCell ref="E25:G25"/>
    <mergeCell ref="H25:H26"/>
    <mergeCell ref="I25:L25"/>
    <mergeCell ref="M25:P25"/>
    <mergeCell ref="B29:C29"/>
    <mergeCell ref="B37:C37"/>
    <mergeCell ref="B30:C30"/>
    <mergeCell ref="B31:C31"/>
    <mergeCell ref="B34:C34"/>
    <mergeCell ref="B35:C35"/>
    <mergeCell ref="B36:C36"/>
    <mergeCell ref="F45:H45"/>
    <mergeCell ref="I45:J45"/>
    <mergeCell ref="K45:P45"/>
    <mergeCell ref="D46:E46"/>
    <mergeCell ref="I46:J46"/>
    <mergeCell ref="K46:P46"/>
    <mergeCell ref="B40:C40"/>
    <mergeCell ref="A41:D41"/>
    <mergeCell ref="A42:D42"/>
    <mergeCell ref="K43:P43"/>
    <mergeCell ref="A44:P44"/>
    <mergeCell ref="A54:D54"/>
    <mergeCell ref="A55:P55"/>
    <mergeCell ref="B56:C56"/>
    <mergeCell ref="B61:C61"/>
    <mergeCell ref="B62:C62"/>
    <mergeCell ref="M47:P47"/>
    <mergeCell ref="B49:C49"/>
    <mergeCell ref="A50:P50"/>
    <mergeCell ref="B51:C51"/>
    <mergeCell ref="B53:C53"/>
    <mergeCell ref="A47:A48"/>
    <mergeCell ref="B47:C48"/>
    <mergeCell ref="D47:D48"/>
    <mergeCell ref="E47:G47"/>
    <mergeCell ref="H47:H48"/>
    <mergeCell ref="I47:L47"/>
    <mergeCell ref="B57:C57"/>
    <mergeCell ref="B58:C58"/>
    <mergeCell ref="F67:H67"/>
    <mergeCell ref="I67:J67"/>
    <mergeCell ref="K67:P67"/>
    <mergeCell ref="D68:E68"/>
    <mergeCell ref="I68:J68"/>
    <mergeCell ref="K68:P68"/>
    <mergeCell ref="A63:D63"/>
    <mergeCell ref="A64:D64"/>
    <mergeCell ref="K65:P65"/>
    <mergeCell ref="A66:P66"/>
    <mergeCell ref="K87:P87"/>
    <mergeCell ref="A88:P88"/>
    <mergeCell ref="F89:H89"/>
    <mergeCell ref="I89:J89"/>
    <mergeCell ref="K89:P89"/>
    <mergeCell ref="B83:C83"/>
    <mergeCell ref="B84:C84"/>
    <mergeCell ref="A85:D85"/>
    <mergeCell ref="A86:D86"/>
    <mergeCell ref="I90:J90"/>
    <mergeCell ref="K90:P90"/>
    <mergeCell ref="A91:A92"/>
    <mergeCell ref="B91:C92"/>
    <mergeCell ref="D91:D92"/>
    <mergeCell ref="E91:G91"/>
    <mergeCell ref="H91:H92"/>
    <mergeCell ref="I91:L91"/>
    <mergeCell ref="M91:P91"/>
    <mergeCell ref="B104:C104"/>
    <mergeCell ref="B106:C106"/>
    <mergeCell ref="A107:D107"/>
    <mergeCell ref="A108:D108"/>
    <mergeCell ref="K109:P109"/>
    <mergeCell ref="A98:D98"/>
    <mergeCell ref="A99:P99"/>
    <mergeCell ref="B93:C93"/>
    <mergeCell ref="A94:P94"/>
    <mergeCell ref="B95:C95"/>
    <mergeCell ref="B96:C96"/>
    <mergeCell ref="B102:C102"/>
    <mergeCell ref="B125:C125"/>
    <mergeCell ref="B123:C123"/>
    <mergeCell ref="A110:P110"/>
    <mergeCell ref="F111:H111"/>
    <mergeCell ref="I111:J111"/>
    <mergeCell ref="K111:P111"/>
    <mergeCell ref="D112:E112"/>
    <mergeCell ref="I112:J112"/>
    <mergeCell ref="K112:P112"/>
    <mergeCell ref="A120:D120"/>
    <mergeCell ref="A121:P121"/>
    <mergeCell ref="M113:P113"/>
    <mergeCell ref="B115:C115"/>
    <mergeCell ref="A116:P116"/>
    <mergeCell ref="B117:C117"/>
    <mergeCell ref="B118:C118"/>
    <mergeCell ref="B119:C119"/>
    <mergeCell ref="A113:A114"/>
    <mergeCell ref="B113:C114"/>
    <mergeCell ref="D113:D114"/>
    <mergeCell ref="E113:G113"/>
    <mergeCell ref="H113:H114"/>
    <mergeCell ref="I113:L113"/>
    <mergeCell ref="B124:C124"/>
    <mergeCell ref="A132:P132"/>
    <mergeCell ref="F133:H133"/>
    <mergeCell ref="I133:J133"/>
    <mergeCell ref="K133:P133"/>
    <mergeCell ref="D134:E134"/>
    <mergeCell ref="I134:J134"/>
    <mergeCell ref="K134:P134"/>
    <mergeCell ref="B127:C127"/>
    <mergeCell ref="B128:C128"/>
    <mergeCell ref="A129:D129"/>
    <mergeCell ref="A130:D130"/>
    <mergeCell ref="K131:P131"/>
    <mergeCell ref="A142:D142"/>
    <mergeCell ref="A143:P143"/>
    <mergeCell ref="M135:P135"/>
    <mergeCell ref="B137:C137"/>
    <mergeCell ref="A138:P138"/>
    <mergeCell ref="B139:C139"/>
    <mergeCell ref="B141:C141"/>
    <mergeCell ref="A135:A136"/>
    <mergeCell ref="B135:C136"/>
    <mergeCell ref="D135:D136"/>
    <mergeCell ref="E135:G135"/>
    <mergeCell ref="H135:H136"/>
    <mergeCell ref="I135:L135"/>
    <mergeCell ref="B147:C147"/>
    <mergeCell ref="B145:C145"/>
    <mergeCell ref="B146:C146"/>
    <mergeCell ref="A154:P154"/>
    <mergeCell ref="F155:H155"/>
    <mergeCell ref="I155:J155"/>
    <mergeCell ref="K155:P155"/>
    <mergeCell ref="D156:E156"/>
    <mergeCell ref="I156:J156"/>
    <mergeCell ref="K156:P156"/>
    <mergeCell ref="B149:C149"/>
    <mergeCell ref="B150:C150"/>
    <mergeCell ref="A151:D151"/>
    <mergeCell ref="A152:D152"/>
    <mergeCell ref="K153:P153"/>
    <mergeCell ref="B170:C170"/>
    <mergeCell ref="A164:D164"/>
    <mergeCell ref="A165:P165"/>
    <mergeCell ref="B169:C169"/>
    <mergeCell ref="M157:P157"/>
    <mergeCell ref="B159:C159"/>
    <mergeCell ref="A160:P160"/>
    <mergeCell ref="B161:C161"/>
    <mergeCell ref="B162:C162"/>
    <mergeCell ref="A157:A158"/>
    <mergeCell ref="B157:C158"/>
    <mergeCell ref="D157:D158"/>
    <mergeCell ref="E157:G157"/>
    <mergeCell ref="H157:H158"/>
    <mergeCell ref="I157:L157"/>
    <mergeCell ref="B168:C168"/>
    <mergeCell ref="B163:C163"/>
    <mergeCell ref="F177:H177"/>
    <mergeCell ref="I177:J177"/>
    <mergeCell ref="K177:P177"/>
    <mergeCell ref="D178:E178"/>
    <mergeCell ref="I178:J178"/>
    <mergeCell ref="K178:P178"/>
    <mergeCell ref="A173:D173"/>
    <mergeCell ref="A174:D174"/>
    <mergeCell ref="K175:P175"/>
    <mergeCell ref="A176:P176"/>
    <mergeCell ref="M179:P179"/>
    <mergeCell ref="B181:C181"/>
    <mergeCell ref="A182:P182"/>
    <mergeCell ref="B184:C184"/>
    <mergeCell ref="B185:C185"/>
    <mergeCell ref="A179:A180"/>
    <mergeCell ref="B179:C180"/>
    <mergeCell ref="D179:D180"/>
    <mergeCell ref="E179:G179"/>
    <mergeCell ref="H179:H180"/>
    <mergeCell ref="I179:L179"/>
    <mergeCell ref="B195:C195"/>
    <mergeCell ref="A196:D196"/>
    <mergeCell ref="A197:D197"/>
    <mergeCell ref="K198:P198"/>
    <mergeCell ref="A199:P199"/>
    <mergeCell ref="F200:H200"/>
    <mergeCell ref="I200:J200"/>
    <mergeCell ref="K200:P200"/>
    <mergeCell ref="A186:D186"/>
    <mergeCell ref="A187:P187"/>
    <mergeCell ref="B188:C188"/>
    <mergeCell ref="B192:C192"/>
    <mergeCell ref="B194:C194"/>
    <mergeCell ref="B191:C191"/>
    <mergeCell ref="B193:C193"/>
    <mergeCell ref="B190:C190"/>
    <mergeCell ref="D201:E201"/>
    <mergeCell ref="I201:J201"/>
    <mergeCell ref="K201:P201"/>
    <mergeCell ref="A202:A203"/>
    <mergeCell ref="B202:C203"/>
    <mergeCell ref="D202:D203"/>
    <mergeCell ref="E202:G202"/>
    <mergeCell ref="H202:H203"/>
    <mergeCell ref="I202:L202"/>
    <mergeCell ref="M202:P202"/>
    <mergeCell ref="A210:D210"/>
    <mergeCell ref="A211:P211"/>
    <mergeCell ref="B212:C212"/>
    <mergeCell ref="B215:C215"/>
    <mergeCell ref="B204:C204"/>
    <mergeCell ref="A205:P205"/>
    <mergeCell ref="B208:C208"/>
    <mergeCell ref="B209:C209"/>
    <mergeCell ref="B213:C213"/>
    <mergeCell ref="B206:C206"/>
    <mergeCell ref="B207:C207"/>
    <mergeCell ref="B214:C214"/>
    <mergeCell ref="F223:H223"/>
    <mergeCell ref="I223:J223"/>
    <mergeCell ref="K223:P223"/>
    <mergeCell ref="D224:E224"/>
    <mergeCell ref="I224:J224"/>
    <mergeCell ref="K224:P224"/>
    <mergeCell ref="B217:C217"/>
    <mergeCell ref="B218:C218"/>
    <mergeCell ref="A219:D219"/>
    <mergeCell ref="A220:D220"/>
    <mergeCell ref="K221:P221"/>
    <mergeCell ref="A222:P222"/>
    <mergeCell ref="B230:C230"/>
    <mergeCell ref="A225:A226"/>
    <mergeCell ref="B225:C226"/>
    <mergeCell ref="D225:D226"/>
    <mergeCell ref="E225:G225"/>
    <mergeCell ref="H225:H226"/>
    <mergeCell ref="I225:L225"/>
    <mergeCell ref="B231:C231"/>
    <mergeCell ref="B234:C234"/>
    <mergeCell ref="I245:J245"/>
    <mergeCell ref="K245:P245"/>
    <mergeCell ref="D246:E246"/>
    <mergeCell ref="I246:J246"/>
    <mergeCell ref="K246:P246"/>
    <mergeCell ref="B240:C240"/>
    <mergeCell ref="A241:D241"/>
    <mergeCell ref="A242:D242"/>
    <mergeCell ref="K243:P243"/>
    <mergeCell ref="A267:D267"/>
    <mergeCell ref="B52:C52"/>
    <mergeCell ref="B140:C140"/>
    <mergeCell ref="B183:C183"/>
    <mergeCell ref="B262:C262"/>
    <mergeCell ref="B263:C263"/>
    <mergeCell ref="A264:D264"/>
    <mergeCell ref="A265:D265"/>
    <mergeCell ref="A266:D266"/>
    <mergeCell ref="A254:D254"/>
    <mergeCell ref="A255:P255"/>
    <mergeCell ref="M247:P247"/>
    <mergeCell ref="B249:C249"/>
    <mergeCell ref="A250:P250"/>
    <mergeCell ref="B251:C251"/>
    <mergeCell ref="B252:C252"/>
    <mergeCell ref="A247:A248"/>
    <mergeCell ref="B247:C248"/>
    <mergeCell ref="D247:D248"/>
    <mergeCell ref="E247:G247"/>
    <mergeCell ref="H247:H248"/>
    <mergeCell ref="I247:L247"/>
    <mergeCell ref="A244:P244"/>
    <mergeCell ref="F245:H245"/>
    <mergeCell ref="B39:C39"/>
    <mergeCell ref="B79:C79"/>
    <mergeCell ref="B80:C80"/>
    <mergeCell ref="B81:C81"/>
    <mergeCell ref="B97:C97"/>
    <mergeCell ref="B100:C100"/>
    <mergeCell ref="B101:C101"/>
    <mergeCell ref="B103:C103"/>
    <mergeCell ref="A76:D76"/>
    <mergeCell ref="A77:P77"/>
    <mergeCell ref="B78:C78"/>
    <mergeCell ref="M69:P69"/>
    <mergeCell ref="B71:C71"/>
    <mergeCell ref="A72:P72"/>
    <mergeCell ref="A69:A70"/>
    <mergeCell ref="B69:C70"/>
    <mergeCell ref="D69:D70"/>
    <mergeCell ref="E69:G69"/>
    <mergeCell ref="H69:H70"/>
    <mergeCell ref="I69:L69"/>
    <mergeCell ref="B73:C73"/>
    <mergeCell ref="B74:C74"/>
    <mergeCell ref="B75:C75"/>
    <mergeCell ref="D90:E90"/>
    <mergeCell ref="B259:C259"/>
    <mergeCell ref="B261:C261"/>
    <mergeCell ref="B260:C260"/>
    <mergeCell ref="B257:C257"/>
    <mergeCell ref="B256:C256"/>
    <mergeCell ref="B126:C126"/>
    <mergeCell ref="B122:C122"/>
    <mergeCell ref="B144:C144"/>
    <mergeCell ref="B148:C148"/>
    <mergeCell ref="B166:C166"/>
    <mergeCell ref="B167:C167"/>
    <mergeCell ref="B171:C171"/>
    <mergeCell ref="B172:C172"/>
    <mergeCell ref="B189:C189"/>
    <mergeCell ref="B253:C253"/>
    <mergeCell ref="A232:D232"/>
    <mergeCell ref="A233:P233"/>
    <mergeCell ref="B235:C235"/>
    <mergeCell ref="B237:C237"/>
    <mergeCell ref="B236:C236"/>
    <mergeCell ref="M225:P225"/>
    <mergeCell ref="B227:C227"/>
    <mergeCell ref="A228:P228"/>
    <mergeCell ref="B229:C22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</vt:lpstr>
      <vt:lpstr>меню1-4 класс </vt:lpstr>
      <vt:lpstr>Лист (2)</vt:lpstr>
      <vt:lpstr>меню5-11 класс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2025-08-06T07:59:12Z</cp:lastPrinted>
  <dcterms:created xsi:type="dcterms:W3CDTF">2020-12-01T09:41:37Z</dcterms:created>
  <dcterms:modified xsi:type="dcterms:W3CDTF">2025-08-27T04:29:01Z</dcterms:modified>
</cp:coreProperties>
</file>